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КФХ'!$A$1:$AA$28</definedName>
  </definedNames>
  <calcPr calcId="162913"/>
</workbook>
</file>

<file path=xl/calcChain.xml><?xml version="1.0" encoding="utf-8"?>
<calcChain xmlns="http://schemas.openxmlformats.org/spreadsheetml/2006/main">
  <c r="D13" i="1" l="1"/>
  <c r="E13" i="1"/>
  <c r="D6" i="1" l="1"/>
  <c r="F13" i="1" l="1"/>
  <c r="F7" i="1" l="1"/>
  <c r="F8" i="1"/>
  <c r="F9" i="1"/>
  <c r="F10" i="1"/>
  <c r="F11" i="1"/>
  <c r="F6" i="1"/>
  <c r="D7" i="1"/>
  <c r="D8" i="1"/>
  <c r="D9" i="1"/>
  <c r="D10" i="1"/>
  <c r="D11" i="1"/>
  <c r="H27" i="1" l="1"/>
  <c r="O7" i="1"/>
  <c r="O8" i="1"/>
  <c r="O9" i="1"/>
  <c r="O10" i="1"/>
  <c r="O11" i="1"/>
  <c r="O6" i="1"/>
  <c r="K12" i="1" l="1"/>
  <c r="J12" i="1"/>
  <c r="I7" i="1"/>
  <c r="I8" i="1"/>
  <c r="I9" i="1"/>
  <c r="I10" i="1"/>
  <c r="I11" i="1"/>
  <c r="I13" i="1"/>
  <c r="I6" i="1"/>
  <c r="H12" i="1"/>
  <c r="H14" i="1" s="1"/>
  <c r="G12" i="1"/>
  <c r="G14" i="1" s="1"/>
  <c r="I26" i="1"/>
  <c r="I28" i="1" s="1"/>
  <c r="K21" i="1"/>
  <c r="K22" i="1"/>
  <c r="K23" i="1"/>
  <c r="K24" i="1"/>
  <c r="K25" i="1"/>
  <c r="K27" i="1"/>
  <c r="K20" i="1"/>
  <c r="G26" i="1"/>
  <c r="G28" i="1" s="1"/>
  <c r="H21" i="1"/>
  <c r="H22" i="1"/>
  <c r="H23" i="1"/>
  <c r="H24" i="1"/>
  <c r="H25" i="1"/>
  <c r="H20" i="1"/>
  <c r="I14" i="1" l="1"/>
  <c r="I12" i="1"/>
  <c r="N26" i="1"/>
  <c r="M21" i="1" l="1"/>
  <c r="M22" i="1"/>
  <c r="M23" i="1"/>
  <c r="M24" i="1"/>
  <c r="M27" i="1"/>
  <c r="M20" i="1"/>
  <c r="M26" i="1" s="1"/>
  <c r="M28" i="1" s="1"/>
  <c r="M27" i="2" l="1"/>
  <c r="AA26" i="1" l="1"/>
  <c r="Q26" i="1"/>
  <c r="R26" i="1"/>
  <c r="S26" i="1"/>
  <c r="T26" i="1"/>
  <c r="U26" i="1"/>
  <c r="V26" i="1"/>
  <c r="W26" i="1"/>
  <c r="X26" i="1"/>
  <c r="Y26" i="1"/>
  <c r="Z26" i="1"/>
  <c r="O26" i="1"/>
  <c r="P26" i="1"/>
  <c r="L26" i="1"/>
  <c r="J26" i="1"/>
  <c r="K26" i="1" s="1"/>
  <c r="F26" i="1"/>
  <c r="H26" i="1" s="1"/>
  <c r="D26" i="1"/>
  <c r="C26" i="1"/>
  <c r="W12" i="1"/>
  <c r="V12" i="1"/>
  <c r="T12" i="1"/>
  <c r="S12" i="1"/>
  <c r="Q12" i="1"/>
  <c r="P12" i="1"/>
  <c r="N12" i="1"/>
  <c r="M12" i="1"/>
  <c r="C12" i="1"/>
  <c r="D9" i="2" l="1"/>
  <c r="E9" i="2" s="1"/>
  <c r="F9" i="2"/>
  <c r="I9" i="2"/>
  <c r="L9" i="2"/>
  <c r="O9" i="2"/>
  <c r="R9" i="2"/>
  <c r="U9" i="2"/>
  <c r="X9" i="2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12" i="1" l="1"/>
  <c r="F14" i="1" s="1"/>
  <c r="P28" i="1" l="1"/>
  <c r="R28" i="1"/>
  <c r="T28" i="1"/>
  <c r="V28" i="1"/>
  <c r="X28" i="1"/>
  <c r="Z28" i="1"/>
  <c r="AA28" i="1"/>
  <c r="O28" i="1"/>
  <c r="Q28" i="1"/>
  <c r="S28" i="1"/>
  <c r="U28" i="1"/>
  <c r="W28" i="1"/>
  <c r="Y28" i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N28" i="1" l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7" i="1"/>
  <c r="C14" i="1"/>
  <c r="L28" i="1"/>
  <c r="J28" i="1"/>
  <c r="K28" i="1" s="1"/>
  <c r="F28" i="1"/>
  <c r="H28" i="1" s="1"/>
  <c r="E27" i="1"/>
  <c r="D28" i="1"/>
  <c r="C28" i="1"/>
  <c r="E25" i="1"/>
  <c r="E24" i="1"/>
  <c r="E23" i="1"/>
  <c r="E22" i="1"/>
  <c r="E21" i="1"/>
  <c r="E20" i="1"/>
  <c r="E8" i="1"/>
  <c r="E9" i="1"/>
  <c r="E10" i="1"/>
  <c r="E11" i="1"/>
  <c r="X13" i="1"/>
  <c r="W14" i="1"/>
  <c r="V14" i="1"/>
  <c r="X11" i="1"/>
  <c r="X10" i="1"/>
  <c r="X9" i="1"/>
  <c r="X8" i="1"/>
  <c r="X7" i="1"/>
  <c r="X6" i="1"/>
  <c r="U13" i="1"/>
  <c r="T14" i="1"/>
  <c r="U11" i="1"/>
  <c r="U10" i="1"/>
  <c r="U9" i="1"/>
  <c r="U8" i="1"/>
  <c r="U7" i="1"/>
  <c r="U6" i="1"/>
  <c r="R13" i="1"/>
  <c r="P14" i="1"/>
  <c r="R11" i="1"/>
  <c r="R10" i="1"/>
  <c r="R9" i="1"/>
  <c r="R8" i="1"/>
  <c r="R7" i="1"/>
  <c r="R6" i="1"/>
  <c r="O13" i="1"/>
  <c r="L13" i="1"/>
  <c r="K14" i="1"/>
  <c r="J14" i="1"/>
  <c r="L6" i="1"/>
  <c r="L7" i="1"/>
  <c r="L8" i="1"/>
  <c r="L9" i="1"/>
  <c r="L10" i="1"/>
  <c r="L11" i="1"/>
  <c r="E6" i="1" l="1"/>
  <c r="D12" i="1"/>
  <c r="N14" i="1"/>
  <c r="M14" i="1"/>
  <c r="B6" i="1"/>
  <c r="B13" i="1"/>
  <c r="B10" i="1"/>
  <c r="B8" i="1"/>
  <c r="B9" i="1"/>
  <c r="R12" i="1"/>
  <c r="B7" i="1"/>
  <c r="B11" i="1"/>
  <c r="E28" i="1"/>
  <c r="E26" i="1"/>
  <c r="X14" i="1"/>
  <c r="X12" i="1"/>
  <c r="U14" i="1"/>
  <c r="U12" i="1"/>
  <c r="Q14" i="1"/>
  <c r="R14" i="1" s="1"/>
  <c r="O12" i="1"/>
  <c r="L14" i="1"/>
  <c r="L12" i="1"/>
  <c r="O14" i="1" l="1"/>
  <c r="D14" i="1"/>
  <c r="B12" i="1"/>
  <c r="E12" i="1"/>
  <c r="E14" i="1" l="1"/>
  <c r="B14" i="1"/>
</calcChain>
</file>

<file path=xl/sharedStrings.xml><?xml version="1.0" encoding="utf-8"?>
<sst xmlns="http://schemas.openxmlformats.org/spreadsheetml/2006/main" count="159" uniqueCount="73">
  <si>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</si>
  <si>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</si>
  <si>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</si>
  <si>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</si>
  <si>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</si>
  <si>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</si>
  <si>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</si>
  <si>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</si>
  <si>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</si>
  <si>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</si>
  <si>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</si>
  <si>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</si>
  <si>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</si>
  <si>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</si>
  <si>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</si>
  <si>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</si>
  <si>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</si>
  <si>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</si>
  <si>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</si>
  <si>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</si>
  <si>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</si>
  <si>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</si>
  <si>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</si>
  <si>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</si>
  <si>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</si>
  <si>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</si>
  <si>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</si>
  <si>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</si>
  <si>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</si>
  <si>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</si>
  <si>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</si>
  <si>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</si>
  <si>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</si>
  <si>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</si>
  <si>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</si>
  <si>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</si>
  <si>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</si>
  <si>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</si>
  <si>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</si>
  <si>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</si>
  <si>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</si>
  <si>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</si>
  <si>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</si>
  <si>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</si>
  <si>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</si>
  <si>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</si>
  <si>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</si>
  <si>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</si>
  <si>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</si>
  <si>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</si>
  <si>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</si>
  <si>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</si>
  <si>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</si>
  <si>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</si>
  <si>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</si>
  <si>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</si>
  <si>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КФХ Лесинкова Н.П.</t>
  </si>
  <si>
    <t>тритикали</t>
  </si>
  <si>
    <t>намолот, тонн</t>
  </si>
  <si>
    <t>тритикале</t>
  </si>
  <si>
    <t>горох и вика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</si>
  <si>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</si>
  <si>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</si>
  <si>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</si>
  <si>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</si>
  <si>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</si>
  <si>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</si>
  <si>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</si>
  <si>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</si>
  <si>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</si>
  <si>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Средняя урожайнось,ц/ га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</si>
  <si>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30.09.2022 года</t>
  </si>
  <si>
    <t>Информация о ходе уборки урожая, сева озимых и вспашки зяби по Верещагинскому городскому округу Пермского края на 03.10.2022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</si>
</sst>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Fill="1" applyBorder="1"/>
    <xf numFmtId="0" fontId="5" fillId="0" borderId="0" xfId="0" applyFont="1" applyFill="1"/>
    <xf numFmtId="164" fontId="8" fillId="0" borderId="1" xfId="0" applyNumberFormat="1" applyFont="1" applyBorder="1"/>
    <xf numFmtId="164" fontId="6" fillId="0" borderId="1" xfId="0" applyNumberFormat="1" applyFont="1" applyBorder="1"/>
    <xf numFmtId="0" fontId="6" fillId="2" borderId="1" xfId="0" applyFont="1" applyFill="1" applyBorder="1"/>
    <xf numFmtId="0" fontId="8" fillId="2" borderId="1" xfId="0" applyFont="1" applyFill="1" applyBorder="1"/>
    <xf numFmtId="0" fontId="6" fillId="3" borderId="1" xfId="0" applyFont="1" applyFill="1" applyBorder="1"/>
    <xf numFmtId="0" fontId="13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16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0" xfId="0" applyFill="1"/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0" fontId="6" fillId="4" borderId="0" xfId="0" applyFont="1" applyFill="1" applyBorder="1"/>
    <xf numFmtId="2" fontId="6" fillId="4" borderId="0" xfId="0" applyNumberFormat="1" applyFont="1" applyFill="1" applyBorder="1"/>
    <xf numFmtId="0" fontId="9" fillId="4" borderId="1" xfId="0" applyFont="1" applyFill="1" applyBorder="1"/>
    <xf numFmtId="2" fontId="13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/>
    <xf numFmtId="2" fontId="8" fillId="4" borderId="0" xfId="0" applyNumberFormat="1" applyFont="1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6" fillId="4" borderId="0" xfId="0" applyFont="1" applyFill="1"/>
    <xf numFmtId="0" fontId="7" fillId="4" borderId="0" xfId="0" applyFont="1" applyFill="1"/>
    <xf numFmtId="0" fontId="1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2"/>
  <sheetViews>
    <sheetView tabSelected="1" view="pageBreakPreview" zoomScale="68" zoomScaleNormal="100" zoomScaleSheetLayoutView="68" workbookViewId="0">
      <selection activeCell="F2" sqref="F2:F4"/>
    </sheetView>
  </sheetViews>
  <sheetFormatPr defaultColWidth="8.85546875" defaultRowHeight="15" x14ac:dyDescent="0.25"/>
  <cols>
    <col min="1" max="1" width="34.42578125" style="30" customWidth="1"/>
    <col min="2" max="2" width="9.28515625" style="30" customWidth="1"/>
    <col min="3" max="3" width="11.5703125" style="30" customWidth="1"/>
    <col min="4" max="5" width="12" style="30" customWidth="1"/>
    <col min="6" max="6" width="14.85546875" style="30" customWidth="1"/>
    <col min="7" max="7" width="11.42578125" style="30" customWidth="1"/>
    <col min="8" max="8" width="15.85546875" style="30" customWidth="1"/>
    <col min="9" max="9" width="15" style="30" customWidth="1"/>
    <col min="10" max="10" width="15.85546875" style="30" customWidth="1"/>
    <col min="11" max="11" width="13.85546875" style="30" customWidth="1"/>
    <col min="12" max="12" width="15.7109375" style="30" customWidth="1"/>
    <col min="13" max="13" width="15.5703125" style="30" customWidth="1"/>
    <col min="14" max="14" width="11.85546875" style="30" customWidth="1"/>
    <col min="15" max="15" width="12.42578125" style="30" customWidth="1"/>
    <col min="16" max="16" width="11" style="30" customWidth="1"/>
    <col min="17" max="17" width="10.7109375" style="30" customWidth="1"/>
    <col min="18" max="18" width="14.42578125" style="30" customWidth="1"/>
    <col min="19" max="19" width="10.85546875" style="30" customWidth="1"/>
    <col min="20" max="20" width="12.140625" style="30" customWidth="1"/>
    <col min="21" max="21" width="11.7109375" style="30" customWidth="1"/>
    <col min="22" max="22" width="10.7109375" style="30" customWidth="1"/>
    <col min="23" max="23" width="10.140625" style="30" customWidth="1"/>
    <col min="24" max="24" width="11.42578125" style="30" customWidth="1"/>
    <col min="25" max="25" width="11.7109375" style="30" customWidth="1"/>
    <col min="26" max="26" width="13.42578125" style="30" customWidth="1"/>
    <col min="27" max="27" width="11.42578125" style="30" customWidth="1"/>
    <col min="28" max="28" width="5.42578125" style="30" customWidth="1"/>
    <col min="29" max="16384" width="8.85546875" style="30"/>
  </cols>
  <sheetData>
    <row r="1" spans="1:29" ht="42" customHeight="1" x14ac:dyDescent="0.25">
      <c r="A1" s="77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9" ht="77.25" customHeight="1" x14ac:dyDescent="0.35">
      <c r="A2" s="72" t="s">
        <v>0</v>
      </c>
      <c r="B2" s="72" t="s">
        <v>70</v>
      </c>
      <c r="C2" s="71" t="s">
        <v>14</v>
      </c>
      <c r="D2" s="71"/>
      <c r="E2" s="71"/>
      <c r="F2" s="72" t="s">
        <v>2</v>
      </c>
      <c r="G2" s="71" t="s">
        <v>3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52"/>
      <c r="Z2" s="52"/>
      <c r="AA2" s="52"/>
    </row>
    <row r="3" spans="1:29" ht="34.5" customHeight="1" x14ac:dyDescent="0.25">
      <c r="A3" s="80"/>
      <c r="B3" s="80"/>
      <c r="C3" s="71" t="s">
        <v>7</v>
      </c>
      <c r="D3" s="71" t="s">
        <v>8</v>
      </c>
      <c r="E3" s="71" t="s">
        <v>1</v>
      </c>
      <c r="F3" s="73"/>
      <c r="G3" s="71" t="s">
        <v>4</v>
      </c>
      <c r="H3" s="71"/>
      <c r="I3" s="71"/>
      <c r="J3" s="74" t="s">
        <v>9</v>
      </c>
      <c r="K3" s="74"/>
      <c r="L3" s="74"/>
      <c r="M3" s="74" t="s">
        <v>10</v>
      </c>
      <c r="N3" s="74"/>
      <c r="O3" s="74"/>
      <c r="P3" s="74" t="s">
        <v>11</v>
      </c>
      <c r="Q3" s="74"/>
      <c r="R3" s="74"/>
      <c r="S3" s="74" t="s">
        <v>12</v>
      </c>
      <c r="T3" s="74"/>
      <c r="U3" s="74"/>
      <c r="V3" s="71" t="s">
        <v>60</v>
      </c>
      <c r="W3" s="71"/>
      <c r="X3" s="71"/>
      <c r="Y3" s="79"/>
      <c r="Z3" s="79"/>
      <c r="AA3" s="79"/>
    </row>
    <row r="4" spans="1:29" ht="138.75" customHeight="1" x14ac:dyDescent="0.25">
      <c r="A4" s="81"/>
      <c r="B4" s="81"/>
      <c r="C4" s="71"/>
      <c r="D4" s="71"/>
      <c r="E4" s="71"/>
      <c r="F4" s="74"/>
      <c r="G4" s="50" t="s">
        <v>5</v>
      </c>
      <c r="H4" s="50" t="s">
        <v>50</v>
      </c>
      <c r="I4" s="50" t="s">
        <v>6</v>
      </c>
      <c r="J4" s="50" t="s">
        <v>5</v>
      </c>
      <c r="K4" s="50" t="s">
        <v>50</v>
      </c>
      <c r="L4" s="50" t="s">
        <v>6</v>
      </c>
      <c r="M4" s="50" t="s">
        <v>5</v>
      </c>
      <c r="N4" s="50" t="s">
        <v>50</v>
      </c>
      <c r="O4" s="50" t="s">
        <v>6</v>
      </c>
      <c r="P4" s="50" t="s">
        <v>5</v>
      </c>
      <c r="Q4" s="50" t="s">
        <v>50</v>
      </c>
      <c r="R4" s="50" t="s">
        <v>6</v>
      </c>
      <c r="S4" s="50" t="s">
        <v>5</v>
      </c>
      <c r="T4" s="50" t="s">
        <v>13</v>
      </c>
      <c r="U4" s="50" t="s">
        <v>6</v>
      </c>
      <c r="V4" s="50" t="s">
        <v>5</v>
      </c>
      <c r="W4" s="50" t="s">
        <v>50</v>
      </c>
      <c r="X4" s="50" t="s">
        <v>6</v>
      </c>
      <c r="Y4" s="51"/>
      <c r="Z4" s="51"/>
      <c r="AA4" s="51"/>
    </row>
    <row r="5" spans="1:29" ht="22.5" customHeight="1" x14ac:dyDescent="0.25">
      <c r="A5" s="56">
        <v>1</v>
      </c>
      <c r="B5" s="56">
        <v>2</v>
      </c>
      <c r="C5" s="57">
        <v>3</v>
      </c>
      <c r="D5" s="57">
        <v>4</v>
      </c>
      <c r="E5" s="57">
        <v>5</v>
      </c>
      <c r="F5" s="56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57">
        <v>16</v>
      </c>
      <c r="Q5" s="57">
        <v>17</v>
      </c>
      <c r="R5" s="57">
        <v>18</v>
      </c>
      <c r="S5" s="57">
        <v>19</v>
      </c>
      <c r="T5" s="57">
        <v>20</v>
      </c>
      <c r="U5" s="57">
        <v>21</v>
      </c>
      <c r="V5" s="57">
        <v>22</v>
      </c>
      <c r="W5" s="57">
        <v>23</v>
      </c>
      <c r="X5" s="57">
        <v>24</v>
      </c>
      <c r="Y5" s="53"/>
      <c r="Z5" s="53"/>
      <c r="AA5" s="53"/>
    </row>
    <row r="6" spans="1:29" s="23" customFormat="1" ht="27.75" customHeight="1" x14ac:dyDescent="0.25">
      <c r="A6" s="18" t="s">
        <v>15</v>
      </c>
      <c r="B6" s="19">
        <f t="shared" ref="B6:B11" si="0">F6/D6*10</f>
        <v>14.719999999999999</v>
      </c>
      <c r="C6" s="20">
        <v>250</v>
      </c>
      <c r="D6" s="20">
        <f>G6+J6+M6+P6+S6+V6+C20+F20+I20</f>
        <v>250</v>
      </c>
      <c r="E6" s="27">
        <f t="shared" ref="E6:E11" si="1">D6/C6*100</f>
        <v>100</v>
      </c>
      <c r="F6" s="20">
        <f t="shared" ref="F6:F11" si="2">H6+K6+N6+Q6+T6+W6+D20+G20+J20</f>
        <v>368</v>
      </c>
      <c r="G6" s="20">
        <v>80</v>
      </c>
      <c r="H6" s="20">
        <v>80</v>
      </c>
      <c r="I6" s="20">
        <f>H6/G6*10</f>
        <v>10</v>
      </c>
      <c r="J6" s="20">
        <v>90</v>
      </c>
      <c r="K6" s="20">
        <v>148</v>
      </c>
      <c r="L6" s="19">
        <f t="shared" ref="L6:L12" si="3">K6/J6*10</f>
        <v>16.444444444444443</v>
      </c>
      <c r="M6" s="20">
        <v>80</v>
      </c>
      <c r="N6" s="20">
        <v>140</v>
      </c>
      <c r="O6" s="19">
        <f>N6/M6*10</f>
        <v>17.5</v>
      </c>
      <c r="P6" s="20"/>
      <c r="Q6" s="20"/>
      <c r="R6" s="19" t="e">
        <f t="shared" ref="R6:R12" si="4">Q6/P6*10</f>
        <v>#DIV/0!</v>
      </c>
      <c r="S6" s="20"/>
      <c r="T6" s="20"/>
      <c r="U6" s="19" t="e">
        <f t="shared" ref="U6:U12" si="5">T6/S6*10</f>
        <v>#DIV/0!</v>
      </c>
      <c r="V6" s="20">
        <v>0</v>
      </c>
      <c r="W6" s="20"/>
      <c r="X6" s="19" t="e">
        <f t="shared" ref="X6:X12" si="6">W6/V6*10</f>
        <v>#DIV/0!</v>
      </c>
      <c r="Y6" s="21"/>
      <c r="Z6" s="21"/>
      <c r="AA6" s="22"/>
    </row>
    <row r="7" spans="1:29" s="23" customFormat="1" ht="27.75" customHeight="1" x14ac:dyDescent="0.25">
      <c r="A7" s="18" t="s">
        <v>16</v>
      </c>
      <c r="B7" s="19">
        <f t="shared" si="0"/>
        <v>3.3394495412844045</v>
      </c>
      <c r="C7" s="20">
        <v>383</v>
      </c>
      <c r="D7" s="20">
        <f t="shared" ref="D7:D11" si="7">G7+J7+M7+P7+V7+C21+F21+I21</f>
        <v>218</v>
      </c>
      <c r="E7" s="27">
        <f t="shared" si="1"/>
        <v>56.919060052219315</v>
      </c>
      <c r="F7" s="20">
        <f t="shared" si="2"/>
        <v>72.800000000000011</v>
      </c>
      <c r="G7" s="20"/>
      <c r="H7" s="20"/>
      <c r="I7" s="20" t="e">
        <f t="shared" ref="I7:I14" si="8">H7/G7*10</f>
        <v>#DIV/0!</v>
      </c>
      <c r="J7" s="20">
        <v>173</v>
      </c>
      <c r="K7" s="20">
        <v>48.7</v>
      </c>
      <c r="L7" s="19">
        <f t="shared" si="3"/>
        <v>2.8150289017341041</v>
      </c>
      <c r="M7" s="20">
        <v>45</v>
      </c>
      <c r="N7" s="20">
        <v>24.1</v>
      </c>
      <c r="O7" s="19">
        <f t="shared" ref="O7:O11" si="9">N7/M7*10</f>
        <v>5.3555555555555561</v>
      </c>
      <c r="P7" s="20"/>
      <c r="Q7" s="20"/>
      <c r="R7" s="19" t="e">
        <f t="shared" si="4"/>
        <v>#DIV/0!</v>
      </c>
      <c r="S7" s="20"/>
      <c r="T7" s="20"/>
      <c r="U7" s="19" t="e">
        <f t="shared" si="5"/>
        <v>#DIV/0!</v>
      </c>
      <c r="V7" s="20"/>
      <c r="W7" s="20"/>
      <c r="X7" s="19" t="e">
        <f t="shared" si="6"/>
        <v>#DIV/0!</v>
      </c>
      <c r="Y7" s="21"/>
      <c r="Z7" s="21"/>
      <c r="AA7" s="22"/>
    </row>
    <row r="8" spans="1:29" s="23" customFormat="1" ht="27.6" customHeight="1" x14ac:dyDescent="0.25">
      <c r="A8" s="18" t="s">
        <v>17</v>
      </c>
      <c r="B8" s="19">
        <f t="shared" si="0"/>
        <v>21.25</v>
      </c>
      <c r="C8" s="20">
        <v>200</v>
      </c>
      <c r="D8" s="20">
        <f t="shared" si="7"/>
        <v>200</v>
      </c>
      <c r="E8" s="27">
        <f t="shared" si="1"/>
        <v>100</v>
      </c>
      <c r="F8" s="20">
        <f t="shared" si="2"/>
        <v>425</v>
      </c>
      <c r="G8" s="20"/>
      <c r="H8" s="20"/>
      <c r="I8" s="20" t="e">
        <f t="shared" si="8"/>
        <v>#DIV/0!</v>
      </c>
      <c r="J8" s="20"/>
      <c r="K8" s="20"/>
      <c r="L8" s="19" t="e">
        <f t="shared" si="3"/>
        <v>#DIV/0!</v>
      </c>
      <c r="M8" s="20">
        <v>200</v>
      </c>
      <c r="N8" s="20">
        <v>425</v>
      </c>
      <c r="O8" s="19">
        <f t="shared" si="9"/>
        <v>21.25</v>
      </c>
      <c r="P8" s="20"/>
      <c r="Q8" s="20"/>
      <c r="R8" s="19" t="e">
        <f t="shared" si="4"/>
        <v>#DIV/0!</v>
      </c>
      <c r="S8" s="20"/>
      <c r="T8" s="20"/>
      <c r="U8" s="19" t="e">
        <f t="shared" si="5"/>
        <v>#DIV/0!</v>
      </c>
      <c r="V8" s="20"/>
      <c r="W8" s="20"/>
      <c r="X8" s="19" t="e">
        <f t="shared" si="6"/>
        <v>#DIV/0!</v>
      </c>
      <c r="Y8" s="21"/>
      <c r="Z8" s="21"/>
      <c r="AA8" s="22"/>
    </row>
    <row r="9" spans="1:29" s="23" customFormat="1" ht="27.75" customHeight="1" x14ac:dyDescent="0.25">
      <c r="A9" s="18" t="s">
        <v>18</v>
      </c>
      <c r="B9" s="19">
        <f t="shared" si="0"/>
        <v>16.399999999999999</v>
      </c>
      <c r="C9" s="20">
        <v>400</v>
      </c>
      <c r="D9" s="20">
        <f t="shared" si="7"/>
        <v>400</v>
      </c>
      <c r="E9" s="27">
        <f t="shared" si="1"/>
        <v>100</v>
      </c>
      <c r="F9" s="20">
        <f t="shared" si="2"/>
        <v>656</v>
      </c>
      <c r="G9" s="20">
        <v>110</v>
      </c>
      <c r="H9" s="20">
        <v>180</v>
      </c>
      <c r="I9" s="19">
        <f t="shared" si="8"/>
        <v>16.363636363636363</v>
      </c>
      <c r="J9" s="20">
        <v>40</v>
      </c>
      <c r="K9" s="20">
        <v>64</v>
      </c>
      <c r="L9" s="19">
        <f t="shared" si="3"/>
        <v>16</v>
      </c>
      <c r="M9" s="20">
        <v>250</v>
      </c>
      <c r="N9" s="20">
        <v>412</v>
      </c>
      <c r="O9" s="19">
        <f t="shared" si="9"/>
        <v>16.48</v>
      </c>
      <c r="P9" s="20"/>
      <c r="Q9" s="20"/>
      <c r="R9" s="19" t="e">
        <f t="shared" si="4"/>
        <v>#DIV/0!</v>
      </c>
      <c r="S9" s="20"/>
      <c r="T9" s="20"/>
      <c r="U9" s="19" t="e">
        <f t="shared" si="5"/>
        <v>#DIV/0!</v>
      </c>
      <c r="V9" s="20"/>
      <c r="W9" s="20"/>
      <c r="X9" s="19" t="e">
        <f t="shared" si="6"/>
        <v>#DIV/0!</v>
      </c>
      <c r="Y9" s="21"/>
      <c r="Z9" s="21"/>
      <c r="AA9" s="22"/>
    </row>
    <row r="10" spans="1:29" s="59" customFormat="1" ht="27.75" customHeight="1" x14ac:dyDescent="0.25">
      <c r="A10" s="60" t="s">
        <v>19</v>
      </c>
      <c r="B10" s="61">
        <f t="shared" si="0"/>
        <v>27</v>
      </c>
      <c r="C10" s="62">
        <v>500</v>
      </c>
      <c r="D10" s="62">
        <f t="shared" si="7"/>
        <v>500</v>
      </c>
      <c r="E10" s="66">
        <f t="shared" si="1"/>
        <v>100</v>
      </c>
      <c r="F10" s="62">
        <f t="shared" si="2"/>
        <v>1350</v>
      </c>
      <c r="G10" s="62">
        <v>100</v>
      </c>
      <c r="H10" s="62">
        <v>250</v>
      </c>
      <c r="I10" s="62">
        <f t="shared" si="8"/>
        <v>25</v>
      </c>
      <c r="J10" s="62">
        <v>200</v>
      </c>
      <c r="K10" s="62">
        <v>484</v>
      </c>
      <c r="L10" s="61">
        <f t="shared" si="3"/>
        <v>24.2</v>
      </c>
      <c r="M10" s="62">
        <v>200</v>
      </c>
      <c r="N10" s="62">
        <v>616</v>
      </c>
      <c r="O10" s="61">
        <f t="shared" si="9"/>
        <v>30.8</v>
      </c>
      <c r="P10" s="62"/>
      <c r="Q10" s="62"/>
      <c r="R10" s="61" t="e">
        <f t="shared" si="4"/>
        <v>#DIV/0!</v>
      </c>
      <c r="S10" s="62"/>
      <c r="T10" s="62"/>
      <c r="U10" s="61" t="e">
        <f t="shared" si="5"/>
        <v>#DIV/0!</v>
      </c>
      <c r="V10" s="62"/>
      <c r="W10" s="62"/>
      <c r="X10" s="61" t="e">
        <f t="shared" si="6"/>
        <v>#DIV/0!</v>
      </c>
      <c r="Y10" s="63"/>
      <c r="Z10" s="63"/>
      <c r="AA10" s="64"/>
    </row>
    <row r="11" spans="1:29" s="23" customFormat="1" ht="27.75" customHeight="1" x14ac:dyDescent="0.25">
      <c r="A11" s="18" t="s">
        <v>20</v>
      </c>
      <c r="B11" s="19">
        <f t="shared" si="0"/>
        <v>27.734737999267129</v>
      </c>
      <c r="C11" s="20">
        <v>2729</v>
      </c>
      <c r="D11" s="20">
        <f t="shared" si="7"/>
        <v>2729</v>
      </c>
      <c r="E11" s="27">
        <f t="shared" si="1"/>
        <v>100</v>
      </c>
      <c r="F11" s="20">
        <f t="shared" si="2"/>
        <v>7568.8099999999995</v>
      </c>
      <c r="G11" s="20">
        <v>566</v>
      </c>
      <c r="H11" s="19">
        <v>2298.85</v>
      </c>
      <c r="I11" s="19">
        <f t="shared" si="8"/>
        <v>40.615724381625441</v>
      </c>
      <c r="J11" s="55">
        <v>1259</v>
      </c>
      <c r="K11" s="55">
        <v>2626.96</v>
      </c>
      <c r="L11" s="19">
        <f t="shared" si="3"/>
        <v>20.865448768864177</v>
      </c>
      <c r="M11" s="55">
        <v>525</v>
      </c>
      <c r="N11" s="55">
        <v>1491</v>
      </c>
      <c r="O11" s="19">
        <f t="shared" si="9"/>
        <v>28.4</v>
      </c>
      <c r="P11" s="20"/>
      <c r="Q11" s="20"/>
      <c r="R11" s="19" t="e">
        <f t="shared" si="4"/>
        <v>#DIV/0!</v>
      </c>
      <c r="S11" s="20"/>
      <c r="T11" s="20"/>
      <c r="U11" s="19" t="e">
        <f t="shared" si="5"/>
        <v>#DIV/0!</v>
      </c>
      <c r="V11" s="20"/>
      <c r="W11" s="20"/>
      <c r="X11" s="19" t="e">
        <f t="shared" si="6"/>
        <v>#DIV/0!</v>
      </c>
      <c r="Y11" s="21"/>
      <c r="Z11" s="21"/>
      <c r="AA11" s="22"/>
    </row>
    <row r="12" spans="1:29" s="23" customFormat="1" ht="53.25" customHeight="1" x14ac:dyDescent="0.25">
      <c r="A12" s="31" t="s">
        <v>21</v>
      </c>
      <c r="B12" s="32">
        <f>F12/D12*10</f>
        <v>24.297440074470561</v>
      </c>
      <c r="C12" s="33">
        <f>SUM(C6:C11)</f>
        <v>4462</v>
      </c>
      <c r="D12" s="33">
        <f>SUM(D6:D11)</f>
        <v>4297</v>
      </c>
      <c r="E12" s="34">
        <f>D12/C12*100</f>
        <v>96.302106678619452</v>
      </c>
      <c r="F12" s="34">
        <f>SUM(F6:F11)</f>
        <v>10440.61</v>
      </c>
      <c r="G12" s="34">
        <f t="shared" ref="G12:H12" si="10">SUM(G6:G11)</f>
        <v>856</v>
      </c>
      <c r="H12" s="34">
        <f t="shared" si="10"/>
        <v>2808.85</v>
      </c>
      <c r="I12" s="32">
        <f t="shared" si="8"/>
        <v>32.813668224299064</v>
      </c>
      <c r="J12" s="34">
        <f>SUM(J6:J11)</f>
        <v>1762</v>
      </c>
      <c r="K12" s="32">
        <f>SUM(K6:K11)</f>
        <v>3371.66</v>
      </c>
      <c r="L12" s="32">
        <f t="shared" si="3"/>
        <v>19.135414301929625</v>
      </c>
      <c r="M12" s="33">
        <f>SUM(M6:M11)</f>
        <v>1300</v>
      </c>
      <c r="N12" s="33">
        <f>SUM(N6:N11)</f>
        <v>3108.1</v>
      </c>
      <c r="O12" s="32">
        <f t="shared" ref="O12" si="11">N12/M12*10</f>
        <v>23.908461538461538</v>
      </c>
      <c r="P12" s="33">
        <f>SUM(P6:P11)</f>
        <v>0</v>
      </c>
      <c r="Q12" s="33">
        <f>SUM(Q6:Q11)</f>
        <v>0</v>
      </c>
      <c r="R12" s="32" t="e">
        <f t="shared" si="4"/>
        <v>#DIV/0!</v>
      </c>
      <c r="S12" s="33">
        <f>SUM(S6:S11)</f>
        <v>0</v>
      </c>
      <c r="T12" s="33">
        <f>SUM(T6:T11)</f>
        <v>0</v>
      </c>
      <c r="U12" s="32" t="e">
        <f t="shared" si="5"/>
        <v>#DIV/0!</v>
      </c>
      <c r="V12" s="33">
        <f>SUM(V6:V11)</f>
        <v>0</v>
      </c>
      <c r="W12" s="33">
        <f>SUM(W6:W11)</f>
        <v>0</v>
      </c>
      <c r="X12" s="32" t="e">
        <f t="shared" si="6"/>
        <v>#DIV/0!</v>
      </c>
      <c r="Y12" s="35"/>
      <c r="Z12" s="35"/>
      <c r="AA12" s="36"/>
    </row>
    <row r="13" spans="1:29" ht="28.9" customHeight="1" x14ac:dyDescent="0.35">
      <c r="A13" s="37" t="s">
        <v>22</v>
      </c>
      <c r="B13" s="19">
        <f>F13/D13*10</f>
        <v>19.302739726027397</v>
      </c>
      <c r="C13" s="20">
        <v>730</v>
      </c>
      <c r="D13" s="27">
        <f>G13+J13+M13+P13+S13+V13+C27+F27+I27</f>
        <v>730</v>
      </c>
      <c r="E13" s="34">
        <f>D13/C13*100</f>
        <v>100</v>
      </c>
      <c r="F13" s="27">
        <f>H13+K13+N13+Q13+T13+D27+G27+J27</f>
        <v>1409.1</v>
      </c>
      <c r="G13" s="27">
        <v>283</v>
      </c>
      <c r="H13" s="27">
        <v>499.5</v>
      </c>
      <c r="I13" s="19">
        <f t="shared" si="8"/>
        <v>17.650176678445231</v>
      </c>
      <c r="J13" s="20">
        <v>144</v>
      </c>
      <c r="K13" s="20">
        <v>227.6</v>
      </c>
      <c r="L13" s="19">
        <f>K13/J13*10</f>
        <v>15.805555555555555</v>
      </c>
      <c r="M13" s="20">
        <v>303</v>
      </c>
      <c r="N13" s="20">
        <v>682</v>
      </c>
      <c r="O13" s="19">
        <f>N13/M13*10</f>
        <v>22.508250825082506</v>
      </c>
      <c r="P13" s="20"/>
      <c r="Q13" s="20"/>
      <c r="R13" s="19" t="e">
        <f>Q13/P13*10</f>
        <v>#DIV/0!</v>
      </c>
      <c r="S13" s="20"/>
      <c r="T13" s="20"/>
      <c r="U13" s="19" t="e">
        <f>T13/S13*10</f>
        <v>#DIV/0!</v>
      </c>
      <c r="V13" s="20"/>
      <c r="W13" s="20"/>
      <c r="X13" s="19" t="e">
        <f>W13/V13*10</f>
        <v>#DIV/0!</v>
      </c>
      <c r="Y13" s="38"/>
      <c r="Z13" s="38"/>
      <c r="AA13" s="39"/>
    </row>
    <row r="14" spans="1:29" ht="34.5" customHeight="1" x14ac:dyDescent="0.3">
      <c r="A14" s="40" t="s">
        <v>23</v>
      </c>
      <c r="B14" s="32">
        <f>F14/D14*10</f>
        <v>23.572130495325247</v>
      </c>
      <c r="C14" s="33">
        <f>C12+C13</f>
        <v>5192</v>
      </c>
      <c r="D14" s="33">
        <f>D12+D13</f>
        <v>5027</v>
      </c>
      <c r="E14" s="34">
        <f>D14/C14*100</f>
        <v>96.822033898305079</v>
      </c>
      <c r="F14" s="34">
        <f>F12+F13</f>
        <v>11849.710000000001</v>
      </c>
      <c r="G14" s="34">
        <f>G12+G13</f>
        <v>1139</v>
      </c>
      <c r="H14" s="34">
        <f>H12+H13</f>
        <v>3308.35</v>
      </c>
      <c r="I14" s="41">
        <f t="shared" si="8"/>
        <v>29.046093064091309</v>
      </c>
      <c r="J14" s="33">
        <f>J12+J13</f>
        <v>1906</v>
      </c>
      <c r="K14" s="32">
        <f>K12+K13</f>
        <v>3599.2599999999998</v>
      </c>
      <c r="L14" s="32">
        <f>K14/J14*10</f>
        <v>18.883840503672612</v>
      </c>
      <c r="M14" s="33">
        <f>M12+M13</f>
        <v>1603</v>
      </c>
      <c r="N14" s="33">
        <f>N12+N13</f>
        <v>3790.1</v>
      </c>
      <c r="O14" s="32">
        <f>N14/M14*10</f>
        <v>23.643792888334371</v>
      </c>
      <c r="P14" s="33">
        <f>P12+P13</f>
        <v>0</v>
      </c>
      <c r="Q14" s="33">
        <f>Q12+Q13</f>
        <v>0</v>
      </c>
      <c r="R14" s="32" t="e">
        <f>Q14/P14*10</f>
        <v>#DIV/0!</v>
      </c>
      <c r="S14" s="33"/>
      <c r="T14" s="33">
        <f>T12+T13</f>
        <v>0</v>
      </c>
      <c r="U14" s="32" t="e">
        <f>T14/S14*10</f>
        <v>#DIV/0!</v>
      </c>
      <c r="V14" s="33">
        <f>V12+V13</f>
        <v>0</v>
      </c>
      <c r="W14" s="33">
        <f>W12+W13</f>
        <v>0</v>
      </c>
      <c r="X14" s="32" t="e">
        <f>W14/V14*10</f>
        <v>#DIV/0!</v>
      </c>
      <c r="Y14" s="42"/>
      <c r="Z14" s="42"/>
      <c r="AA14" s="43"/>
    </row>
    <row r="15" spans="1:29" ht="21" x14ac:dyDescent="0.35">
      <c r="A15" s="83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44"/>
      <c r="AC15" s="44"/>
    </row>
    <row r="16" spans="1:29" ht="31.5" customHeight="1" x14ac:dyDescent="0.25">
      <c r="A16" s="71" t="s">
        <v>0</v>
      </c>
      <c r="B16" s="82"/>
      <c r="C16" s="71" t="s">
        <v>61</v>
      </c>
      <c r="D16" s="71"/>
      <c r="E16" s="71"/>
      <c r="F16" s="71"/>
      <c r="G16" s="71"/>
      <c r="H16" s="71"/>
      <c r="I16" s="71"/>
      <c r="J16" s="71"/>
      <c r="K16" s="71"/>
      <c r="L16" s="71" t="s">
        <v>52</v>
      </c>
      <c r="M16" s="72" t="s">
        <v>65</v>
      </c>
      <c r="N16" s="89" t="s">
        <v>64</v>
      </c>
      <c r="O16" s="90"/>
      <c r="P16" s="91"/>
      <c r="Q16" s="86" t="s">
        <v>62</v>
      </c>
      <c r="R16" s="87"/>
      <c r="S16" s="87"/>
      <c r="T16" s="87"/>
      <c r="U16" s="87"/>
      <c r="V16" s="87"/>
      <c r="W16" s="87"/>
      <c r="X16" s="87"/>
      <c r="Y16" s="88"/>
      <c r="Z16" s="72" t="s">
        <v>69</v>
      </c>
      <c r="AA16" s="71" t="s">
        <v>63</v>
      </c>
      <c r="AB16" s="70"/>
      <c r="AC16" s="44"/>
    </row>
    <row r="17" spans="1:29" ht="37.9" customHeight="1" x14ac:dyDescent="0.25">
      <c r="A17" s="71"/>
      <c r="B17" s="82"/>
      <c r="C17" s="71" t="s">
        <v>24</v>
      </c>
      <c r="D17" s="71"/>
      <c r="E17" s="71"/>
      <c r="F17" s="71" t="s">
        <v>4</v>
      </c>
      <c r="G17" s="71"/>
      <c r="H17" s="71"/>
      <c r="I17" s="71" t="s">
        <v>59</v>
      </c>
      <c r="J17" s="71"/>
      <c r="K17" s="71"/>
      <c r="L17" s="82"/>
      <c r="M17" s="73"/>
      <c r="N17" s="71" t="s">
        <v>24</v>
      </c>
      <c r="O17" s="71" t="s">
        <v>26</v>
      </c>
      <c r="P17" s="71" t="s">
        <v>59</v>
      </c>
      <c r="Q17" s="71" t="s">
        <v>59</v>
      </c>
      <c r="R17" s="71" t="s">
        <v>24</v>
      </c>
      <c r="S17" s="71" t="s">
        <v>68</v>
      </c>
      <c r="T17" s="71" t="s">
        <v>67</v>
      </c>
      <c r="U17" s="71" t="s">
        <v>9</v>
      </c>
      <c r="V17" s="71" t="s">
        <v>10</v>
      </c>
      <c r="W17" s="71" t="s">
        <v>11</v>
      </c>
      <c r="X17" s="71" t="s">
        <v>29</v>
      </c>
      <c r="Y17" s="72" t="s">
        <v>66</v>
      </c>
      <c r="Z17" s="73"/>
      <c r="AA17" s="71"/>
      <c r="AB17" s="70"/>
      <c r="AC17" s="44"/>
    </row>
    <row r="18" spans="1:29" ht="115.5" customHeight="1" x14ac:dyDescent="0.25">
      <c r="A18" s="71"/>
      <c r="B18" s="82"/>
      <c r="C18" s="50" t="s">
        <v>5</v>
      </c>
      <c r="D18" s="50" t="s">
        <v>50</v>
      </c>
      <c r="E18" s="50" t="s">
        <v>6</v>
      </c>
      <c r="F18" s="50" t="s">
        <v>5</v>
      </c>
      <c r="G18" s="50" t="s">
        <v>58</v>
      </c>
      <c r="H18" s="50" t="s">
        <v>6</v>
      </c>
      <c r="I18" s="50" t="s">
        <v>5</v>
      </c>
      <c r="J18" s="50" t="s">
        <v>13</v>
      </c>
      <c r="K18" s="50" t="s">
        <v>6</v>
      </c>
      <c r="L18" s="82"/>
      <c r="M18" s="74"/>
      <c r="N18" s="85"/>
      <c r="O18" s="85"/>
      <c r="P18" s="85"/>
      <c r="Q18" s="71"/>
      <c r="R18" s="71"/>
      <c r="S18" s="71"/>
      <c r="T18" s="71"/>
      <c r="U18" s="71"/>
      <c r="V18" s="71"/>
      <c r="W18" s="71"/>
      <c r="X18" s="71"/>
      <c r="Y18" s="74"/>
      <c r="Z18" s="74"/>
      <c r="AA18" s="71"/>
      <c r="AB18" s="70"/>
      <c r="AC18" s="44"/>
    </row>
    <row r="19" spans="1:29" ht="21.75" customHeight="1" x14ac:dyDescent="0.25">
      <c r="A19" s="75">
        <v>25</v>
      </c>
      <c r="B19" s="76"/>
      <c r="C19" s="57">
        <v>26</v>
      </c>
      <c r="D19" s="57">
        <v>27</v>
      </c>
      <c r="E19" s="57">
        <v>28</v>
      </c>
      <c r="F19" s="57">
        <v>29</v>
      </c>
      <c r="G19" s="57">
        <v>30</v>
      </c>
      <c r="H19" s="57">
        <v>31</v>
      </c>
      <c r="I19" s="57">
        <v>32</v>
      </c>
      <c r="J19" s="57">
        <v>33</v>
      </c>
      <c r="K19" s="57">
        <v>34</v>
      </c>
      <c r="L19" s="58">
        <v>35</v>
      </c>
      <c r="M19" s="56">
        <v>36</v>
      </c>
      <c r="N19" s="58">
        <v>37</v>
      </c>
      <c r="O19" s="58">
        <v>38</v>
      </c>
      <c r="P19" s="58">
        <v>39</v>
      </c>
      <c r="Q19" s="57">
        <v>40</v>
      </c>
      <c r="R19" s="57">
        <v>41</v>
      </c>
      <c r="S19" s="57">
        <v>42</v>
      </c>
      <c r="T19" s="57">
        <v>43</v>
      </c>
      <c r="U19" s="57">
        <v>44</v>
      </c>
      <c r="V19" s="57">
        <v>45</v>
      </c>
      <c r="W19" s="57">
        <v>46</v>
      </c>
      <c r="X19" s="57">
        <v>47</v>
      </c>
      <c r="Y19" s="56">
        <v>48</v>
      </c>
      <c r="Z19" s="56">
        <v>49</v>
      </c>
      <c r="AA19" s="57">
        <v>50</v>
      </c>
      <c r="AB19" s="54"/>
      <c r="AC19" s="44"/>
    </row>
    <row r="20" spans="1:29" s="26" customFormat="1" ht="27.75" customHeight="1" x14ac:dyDescent="0.35">
      <c r="A20" s="67" t="s">
        <v>15</v>
      </c>
      <c r="B20" s="67"/>
      <c r="C20" s="20"/>
      <c r="D20" s="20"/>
      <c r="E20" s="19" t="e">
        <f t="shared" ref="E20:E26" si="12">D20/C20*10</f>
        <v>#DIV/0!</v>
      </c>
      <c r="F20" s="20"/>
      <c r="G20" s="20"/>
      <c r="H20" s="20" t="e">
        <f>G20/F20*10</f>
        <v>#DIV/0!</v>
      </c>
      <c r="I20" s="20"/>
      <c r="J20" s="20"/>
      <c r="K20" s="19" t="e">
        <f>J20/I20*10</f>
        <v>#DIV/0!</v>
      </c>
      <c r="L20" s="20"/>
      <c r="M20" s="20">
        <f>N20+O20+P20</f>
        <v>0</v>
      </c>
      <c r="N20" s="20"/>
      <c r="O20" s="20"/>
      <c r="P20" s="20"/>
      <c r="Q20" s="20"/>
      <c r="R20" s="20"/>
      <c r="S20" s="20"/>
      <c r="T20" s="20"/>
      <c r="U20" s="20">
        <v>7</v>
      </c>
      <c r="V20" s="20"/>
      <c r="W20" s="20"/>
      <c r="X20" s="20"/>
      <c r="Y20" s="28">
        <v>100</v>
      </c>
      <c r="Z20" s="28">
        <v>100</v>
      </c>
      <c r="AA20" s="20">
        <v>160</v>
      </c>
      <c r="AB20" s="24"/>
      <c r="AC20" s="25"/>
    </row>
    <row r="21" spans="1:29" s="26" customFormat="1" ht="27.75" customHeight="1" x14ac:dyDescent="0.35">
      <c r="A21" s="67" t="s">
        <v>16</v>
      </c>
      <c r="B21" s="67"/>
      <c r="C21" s="20"/>
      <c r="D21" s="20"/>
      <c r="E21" s="19" t="e">
        <f t="shared" si="12"/>
        <v>#DIV/0!</v>
      </c>
      <c r="F21" s="20"/>
      <c r="G21" s="20"/>
      <c r="H21" s="20" t="e">
        <f t="shared" ref="H21:H28" si="13">G21/F21*10</f>
        <v>#DIV/0!</v>
      </c>
      <c r="I21" s="20"/>
      <c r="J21" s="20"/>
      <c r="K21" s="19" t="e">
        <f t="shared" ref="K21:K28" si="14">J21/I21*10</f>
        <v>#DIV/0!</v>
      </c>
      <c r="L21" s="20"/>
      <c r="M21" s="20">
        <f t="shared" ref="M21:M27" si="15">N21+O21+P21</f>
        <v>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39</v>
      </c>
      <c r="Z21" s="20"/>
      <c r="AA21" s="20"/>
      <c r="AB21" s="24"/>
      <c r="AC21" s="25"/>
    </row>
    <row r="22" spans="1:29" s="26" customFormat="1" ht="27.75" customHeight="1" x14ac:dyDescent="0.35">
      <c r="A22" s="67" t="s">
        <v>17</v>
      </c>
      <c r="B22" s="67"/>
      <c r="C22" s="20"/>
      <c r="D22" s="20"/>
      <c r="E22" s="19" t="e">
        <f t="shared" si="12"/>
        <v>#DIV/0!</v>
      </c>
      <c r="F22" s="20"/>
      <c r="G22" s="20"/>
      <c r="H22" s="20" t="e">
        <f t="shared" si="13"/>
        <v>#DIV/0!</v>
      </c>
      <c r="I22" s="20"/>
      <c r="J22" s="20"/>
      <c r="K22" s="19" t="e">
        <f t="shared" si="14"/>
        <v>#DIV/0!</v>
      </c>
      <c r="L22" s="20">
        <v>40</v>
      </c>
      <c r="M22" s="20">
        <f t="shared" si="15"/>
        <v>30</v>
      </c>
      <c r="N22" s="20">
        <v>30</v>
      </c>
      <c r="O22" s="20"/>
      <c r="P22" s="20"/>
      <c r="Q22" s="20"/>
      <c r="R22" s="20"/>
      <c r="S22" s="20"/>
      <c r="T22" s="20"/>
      <c r="U22" s="20"/>
      <c r="V22" s="20">
        <v>200</v>
      </c>
      <c r="W22" s="20"/>
      <c r="X22" s="20"/>
      <c r="Y22" s="20">
        <v>140</v>
      </c>
      <c r="Z22" s="20">
        <v>100</v>
      </c>
      <c r="AA22" s="20">
        <v>115</v>
      </c>
      <c r="AB22" s="24"/>
      <c r="AC22" s="25"/>
    </row>
    <row r="23" spans="1:29" s="26" customFormat="1" ht="27.75" customHeight="1" x14ac:dyDescent="0.35">
      <c r="A23" s="67" t="s">
        <v>18</v>
      </c>
      <c r="B23" s="67"/>
      <c r="C23" s="20"/>
      <c r="D23" s="20"/>
      <c r="E23" s="19" t="e">
        <f t="shared" si="12"/>
        <v>#DIV/0!</v>
      </c>
      <c r="F23" s="20"/>
      <c r="G23" s="20"/>
      <c r="H23" s="20" t="e">
        <f t="shared" si="13"/>
        <v>#DIV/0!</v>
      </c>
      <c r="I23" s="20"/>
      <c r="J23" s="20"/>
      <c r="K23" s="19" t="e">
        <f t="shared" si="14"/>
        <v>#DIV/0!</v>
      </c>
      <c r="L23" s="20"/>
      <c r="M23" s="20">
        <f t="shared" si="15"/>
        <v>0</v>
      </c>
      <c r="N23" s="20"/>
      <c r="O23" s="20"/>
      <c r="P23" s="20"/>
      <c r="Q23" s="20"/>
      <c r="R23" s="20"/>
      <c r="S23" s="20"/>
      <c r="T23" s="20">
        <v>17</v>
      </c>
      <c r="U23" s="20"/>
      <c r="V23" s="20"/>
      <c r="W23" s="20"/>
      <c r="X23" s="20"/>
      <c r="Y23" s="20">
        <v>95</v>
      </c>
      <c r="Z23" s="20">
        <v>41</v>
      </c>
      <c r="AA23" s="20">
        <v>417</v>
      </c>
      <c r="AB23" s="24"/>
      <c r="AC23" s="25"/>
    </row>
    <row r="24" spans="1:29" s="26" customFormat="1" ht="27.75" customHeight="1" x14ac:dyDescent="0.35">
      <c r="A24" s="67" t="s">
        <v>19</v>
      </c>
      <c r="B24" s="67"/>
      <c r="C24" s="20"/>
      <c r="D24" s="20"/>
      <c r="E24" s="19" t="e">
        <f t="shared" si="12"/>
        <v>#DIV/0!</v>
      </c>
      <c r="F24" s="20"/>
      <c r="G24" s="20"/>
      <c r="H24" s="20" t="e">
        <f t="shared" si="13"/>
        <v>#DIV/0!</v>
      </c>
      <c r="I24" s="20"/>
      <c r="J24" s="20"/>
      <c r="K24" s="19" t="e">
        <f t="shared" si="14"/>
        <v>#DIV/0!</v>
      </c>
      <c r="L24" s="20"/>
      <c r="M24" s="20">
        <f t="shared" si="15"/>
        <v>0</v>
      </c>
      <c r="N24" s="20"/>
      <c r="O24" s="20"/>
      <c r="P24" s="20"/>
      <c r="Q24" s="20"/>
      <c r="R24" s="20"/>
      <c r="S24" s="20"/>
      <c r="T24" s="20">
        <v>100</v>
      </c>
      <c r="U24" s="20">
        <v>200</v>
      </c>
      <c r="V24" s="20">
        <v>200</v>
      </c>
      <c r="W24" s="20"/>
      <c r="X24" s="20"/>
      <c r="Y24" s="20">
        <v>600</v>
      </c>
      <c r="Z24" s="20">
        <v>813</v>
      </c>
      <c r="AA24" s="20">
        <v>765</v>
      </c>
      <c r="AB24" s="24"/>
      <c r="AC24" s="25"/>
    </row>
    <row r="25" spans="1:29" s="26" customFormat="1" ht="27.75" customHeight="1" x14ac:dyDescent="0.35">
      <c r="A25" s="67" t="s">
        <v>20</v>
      </c>
      <c r="B25" s="67"/>
      <c r="C25" s="20">
        <v>54</v>
      </c>
      <c r="D25" s="20">
        <v>173</v>
      </c>
      <c r="E25" s="19">
        <f t="shared" si="12"/>
        <v>32.037037037037038</v>
      </c>
      <c r="F25" s="20">
        <v>275</v>
      </c>
      <c r="G25" s="20">
        <v>776</v>
      </c>
      <c r="H25" s="19">
        <f t="shared" si="13"/>
        <v>28.218181818181819</v>
      </c>
      <c r="I25" s="20">
        <v>50</v>
      </c>
      <c r="J25" s="20">
        <v>203</v>
      </c>
      <c r="K25" s="19">
        <f t="shared" si="14"/>
        <v>40.599999999999994</v>
      </c>
      <c r="L25" s="20">
        <v>838</v>
      </c>
      <c r="M25" s="20">
        <v>838</v>
      </c>
      <c r="N25" s="20"/>
      <c r="O25" s="20">
        <v>361</v>
      </c>
      <c r="P25" s="20">
        <v>86</v>
      </c>
      <c r="Q25" s="20"/>
      <c r="R25" s="20">
        <v>100</v>
      </c>
      <c r="S25" s="20">
        <v>26</v>
      </c>
      <c r="T25" s="20"/>
      <c r="U25" s="20"/>
      <c r="V25" s="20"/>
      <c r="W25" s="20"/>
      <c r="X25" s="20"/>
      <c r="Y25" s="20">
        <v>4500</v>
      </c>
      <c r="Z25" s="20">
        <v>2000</v>
      </c>
      <c r="AA25" s="20">
        <v>1925</v>
      </c>
      <c r="AB25" s="24"/>
      <c r="AC25" s="25"/>
    </row>
    <row r="26" spans="1:29" s="26" customFormat="1" ht="33" customHeight="1" x14ac:dyDescent="0.3">
      <c r="A26" s="69" t="s">
        <v>21</v>
      </c>
      <c r="B26" s="69"/>
      <c r="C26" s="33">
        <f>SUM(C20:C25)</f>
        <v>54</v>
      </c>
      <c r="D26" s="33">
        <f>SUM(D20:D25)</f>
        <v>173</v>
      </c>
      <c r="E26" s="32">
        <f t="shared" si="12"/>
        <v>32.037037037037038</v>
      </c>
      <c r="F26" s="33">
        <f>SUM(F20:F25)</f>
        <v>275</v>
      </c>
      <c r="G26" s="33">
        <f>SUM(G20:G25)</f>
        <v>776</v>
      </c>
      <c r="H26" s="41">
        <f t="shared" si="13"/>
        <v>28.218181818181819</v>
      </c>
      <c r="I26" s="33">
        <f>SUM(I20:I25)</f>
        <v>50</v>
      </c>
      <c r="J26" s="33">
        <f>SUM(J20:J25)</f>
        <v>203</v>
      </c>
      <c r="K26" s="41">
        <f t="shared" si="14"/>
        <v>40.599999999999994</v>
      </c>
      <c r="L26" s="33">
        <f>SUM(L20:L25)</f>
        <v>878</v>
      </c>
      <c r="M26" s="33">
        <f>SUM(M20:M25)</f>
        <v>868</v>
      </c>
      <c r="N26" s="33">
        <f t="shared" ref="N26:P26" si="16">SUM(N20:N25)</f>
        <v>30</v>
      </c>
      <c r="O26" s="33">
        <f t="shared" si="16"/>
        <v>361</v>
      </c>
      <c r="P26" s="33">
        <f t="shared" si="16"/>
        <v>86</v>
      </c>
      <c r="Q26" s="33">
        <f t="shared" ref="Q26" si="17">SUM(Q20:Q25)</f>
        <v>0</v>
      </c>
      <c r="R26" s="33">
        <f t="shared" ref="R26" si="18">SUM(R20:R25)</f>
        <v>100</v>
      </c>
      <c r="S26" s="33">
        <f t="shared" ref="S26" si="19">SUM(S20:S25)</f>
        <v>26</v>
      </c>
      <c r="T26" s="33">
        <f t="shared" ref="T26" si="20">SUM(T20:T25)</f>
        <v>117</v>
      </c>
      <c r="U26" s="33">
        <f t="shared" ref="U26" si="21">SUM(U20:U25)</f>
        <v>207</v>
      </c>
      <c r="V26" s="33">
        <f t="shared" ref="V26" si="22">SUM(V20:V25)</f>
        <v>400</v>
      </c>
      <c r="W26" s="33">
        <f t="shared" ref="W26" si="23">SUM(W20:W25)</f>
        <v>0</v>
      </c>
      <c r="X26" s="33">
        <f t="shared" ref="X26" si="24">SUM(X20:X25)</f>
        <v>0</v>
      </c>
      <c r="Y26" s="33">
        <f t="shared" ref="Y26" si="25">SUM(Y20:Y25)</f>
        <v>5474</v>
      </c>
      <c r="Z26" s="33">
        <f t="shared" ref="Z26:AA26" si="26">SUM(Z20:Z25)</f>
        <v>3054</v>
      </c>
      <c r="AA26" s="29">
        <f t="shared" si="26"/>
        <v>3382</v>
      </c>
      <c r="AB26" s="45"/>
      <c r="AC26" s="25"/>
    </row>
    <row r="27" spans="1:29" s="26" customFormat="1" ht="27.75" customHeight="1" x14ac:dyDescent="0.35">
      <c r="A27" s="67" t="s">
        <v>22</v>
      </c>
      <c r="B27" s="67"/>
      <c r="C27" s="20"/>
      <c r="D27" s="20"/>
      <c r="E27" s="19" t="e">
        <f>D27/C27*10</f>
        <v>#DIV/0!</v>
      </c>
      <c r="F27" s="20"/>
      <c r="G27" s="20"/>
      <c r="H27" s="19" t="e">
        <f t="shared" si="13"/>
        <v>#DIV/0!</v>
      </c>
      <c r="I27" s="20"/>
      <c r="J27" s="20"/>
      <c r="K27" s="19" t="e">
        <f t="shared" si="14"/>
        <v>#DIV/0!</v>
      </c>
      <c r="L27" s="20">
        <v>80</v>
      </c>
      <c r="M27" s="20">
        <f t="shared" si="15"/>
        <v>20</v>
      </c>
      <c r="N27" s="20"/>
      <c r="O27" s="20"/>
      <c r="P27" s="20">
        <v>20</v>
      </c>
      <c r="Q27" s="20"/>
      <c r="R27" s="20"/>
      <c r="S27" s="20"/>
      <c r="T27" s="20">
        <v>30</v>
      </c>
      <c r="U27" s="20">
        <v>50</v>
      </c>
      <c r="V27" s="20"/>
      <c r="W27" s="20"/>
      <c r="X27" s="20"/>
      <c r="Y27" s="20">
        <v>55</v>
      </c>
      <c r="Z27" s="20"/>
      <c r="AA27" s="20">
        <v>288</v>
      </c>
      <c r="AB27" s="24"/>
      <c r="AC27" s="25"/>
    </row>
    <row r="28" spans="1:29" ht="33" customHeight="1" x14ac:dyDescent="0.25">
      <c r="A28" s="68" t="s">
        <v>23</v>
      </c>
      <c r="B28" s="68"/>
      <c r="C28" s="33">
        <f>C26+C27</f>
        <v>54</v>
      </c>
      <c r="D28" s="33">
        <f>D26+D27</f>
        <v>173</v>
      </c>
      <c r="E28" s="32">
        <f>D28/C28*10</f>
        <v>32.037037037037038</v>
      </c>
      <c r="F28" s="33">
        <f>F26+F27</f>
        <v>275</v>
      </c>
      <c r="G28" s="33">
        <f>G26+G27</f>
        <v>776</v>
      </c>
      <c r="H28" s="32">
        <f t="shared" si="13"/>
        <v>28.218181818181819</v>
      </c>
      <c r="I28" s="33">
        <f>I26+I27</f>
        <v>50</v>
      </c>
      <c r="J28" s="33">
        <f>J26+J27</f>
        <v>203</v>
      </c>
      <c r="K28" s="32">
        <f t="shared" si="14"/>
        <v>40.599999999999994</v>
      </c>
      <c r="L28" s="33">
        <f>L26+L27</f>
        <v>958</v>
      </c>
      <c r="M28" s="33">
        <f>M26+M27</f>
        <v>888</v>
      </c>
      <c r="N28" s="33">
        <f t="shared" ref="N28:AA28" si="27">N26+N27</f>
        <v>30</v>
      </c>
      <c r="O28" s="33">
        <f t="shared" si="27"/>
        <v>361</v>
      </c>
      <c r="P28" s="33">
        <f t="shared" si="27"/>
        <v>106</v>
      </c>
      <c r="Q28" s="33">
        <f t="shared" si="27"/>
        <v>0</v>
      </c>
      <c r="R28" s="33">
        <f t="shared" si="27"/>
        <v>100</v>
      </c>
      <c r="S28" s="33">
        <f t="shared" si="27"/>
        <v>26</v>
      </c>
      <c r="T28" s="33">
        <f t="shared" si="27"/>
        <v>147</v>
      </c>
      <c r="U28" s="33">
        <f t="shared" si="27"/>
        <v>257</v>
      </c>
      <c r="V28" s="33">
        <f t="shared" si="27"/>
        <v>400</v>
      </c>
      <c r="W28" s="33">
        <f t="shared" si="27"/>
        <v>0</v>
      </c>
      <c r="X28" s="33">
        <f t="shared" si="27"/>
        <v>0</v>
      </c>
      <c r="Y28" s="33">
        <f t="shared" si="27"/>
        <v>5529</v>
      </c>
      <c r="Z28" s="33">
        <f t="shared" si="27"/>
        <v>3054</v>
      </c>
      <c r="AA28" s="33">
        <f t="shared" si="27"/>
        <v>3670</v>
      </c>
      <c r="AB28" s="46"/>
      <c r="AC28" s="44"/>
    </row>
    <row r="29" spans="1:29" ht="21" x14ac:dyDescent="0.3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48"/>
      <c r="AA29" s="48"/>
      <c r="AB29" s="44"/>
      <c r="AC29" s="44"/>
    </row>
    <row r="30" spans="1:29" ht="21" x14ac:dyDescent="0.3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48"/>
      <c r="AA30" s="48"/>
      <c r="AB30" s="44"/>
      <c r="AC30" s="44"/>
    </row>
    <row r="31" spans="1:29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AB31" s="44"/>
      <c r="AC31" s="44"/>
    </row>
    <row r="32" spans="1:29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:24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:24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:24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1:24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1:24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1:24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24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1:24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1:24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1:24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1:24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1:24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1:24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1:24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1:24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1:24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4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1:24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1:24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1:24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1:24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1:24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</sheetData>
  <mergeCells count="51">
    <mergeCell ref="Q16:Y16"/>
    <mergeCell ref="Z16:Z18"/>
    <mergeCell ref="N16:P16"/>
    <mergeCell ref="J3:L3"/>
    <mergeCell ref="M3:O3"/>
    <mergeCell ref="P3:R3"/>
    <mergeCell ref="S3:U3"/>
    <mergeCell ref="C3:C4"/>
    <mergeCell ref="D3:D4"/>
    <mergeCell ref="E3:E4"/>
    <mergeCell ref="F2:F4"/>
    <mergeCell ref="C2:E2"/>
    <mergeCell ref="A1:AA1"/>
    <mergeCell ref="Y3:AA3"/>
    <mergeCell ref="A2:A4"/>
    <mergeCell ref="L16:L18"/>
    <mergeCell ref="A15:AA15"/>
    <mergeCell ref="N17:N18"/>
    <mergeCell ref="B2:B4"/>
    <mergeCell ref="O17:O18"/>
    <mergeCell ref="P17:P18"/>
    <mergeCell ref="Q17:Q18"/>
    <mergeCell ref="A16:B18"/>
    <mergeCell ref="F17:H17"/>
    <mergeCell ref="I17:K17"/>
    <mergeCell ref="G3:I3"/>
    <mergeCell ref="G2:X2"/>
    <mergeCell ref="V3:X3"/>
    <mergeCell ref="A20:B20"/>
    <mergeCell ref="A21:B21"/>
    <mergeCell ref="AB16:AB18"/>
    <mergeCell ref="T17:T18"/>
    <mergeCell ref="U17:U18"/>
    <mergeCell ref="V17:V18"/>
    <mergeCell ref="W17:W18"/>
    <mergeCell ref="X17:X18"/>
    <mergeCell ref="R17:R18"/>
    <mergeCell ref="AA16:AA18"/>
    <mergeCell ref="S17:S18"/>
    <mergeCell ref="C16:K16"/>
    <mergeCell ref="C17:E17"/>
    <mergeCell ref="M16:M18"/>
    <mergeCell ref="A19:B19"/>
    <mergeCell ref="Y17:Y18"/>
    <mergeCell ref="A27:B27"/>
    <mergeCell ref="A28:B28"/>
    <mergeCell ref="A22:B22"/>
    <mergeCell ref="A23:B23"/>
    <mergeCell ref="A24:B24"/>
    <mergeCell ref="A25:B25"/>
    <mergeCell ref="A26:B26"/>
  </mergeCells>
  <pageMargins left="0" right="0" top="0.19685039370078741" bottom="0.15748031496062992" header="0.11811023622047245" footer="0.1181102362204724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zoomScale="59" zoomScaleNormal="91" zoomScaleSheetLayoutView="59" workbookViewId="0">
      <selection activeCell="M21" sqref="M21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3.7109375" customWidth="1"/>
  </cols>
  <sheetData>
    <row r="1" spans="1:25" ht="78" customHeight="1" x14ac:dyDescent="0.4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96"/>
      <c r="X1" s="96"/>
    </row>
    <row r="2" spans="1:25" ht="74.25" customHeight="1" x14ac:dyDescent="0.35">
      <c r="A2" s="97" t="s">
        <v>51</v>
      </c>
      <c r="B2" s="97" t="s">
        <v>35</v>
      </c>
      <c r="C2" s="100" t="s">
        <v>14</v>
      </c>
      <c r="D2" s="100"/>
      <c r="E2" s="100"/>
      <c r="F2" s="101" t="s">
        <v>2</v>
      </c>
      <c r="G2" s="102" t="s">
        <v>3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94"/>
      <c r="W2" s="94"/>
      <c r="X2" s="94"/>
      <c r="Y2" s="2"/>
    </row>
    <row r="3" spans="1:25" ht="30" customHeight="1" x14ac:dyDescent="0.25">
      <c r="A3" s="98"/>
      <c r="B3" s="98"/>
      <c r="C3" s="102" t="s">
        <v>7</v>
      </c>
      <c r="D3" s="102" t="s">
        <v>8</v>
      </c>
      <c r="E3" s="102" t="s">
        <v>1</v>
      </c>
      <c r="F3" s="101"/>
      <c r="G3" s="100" t="s">
        <v>4</v>
      </c>
      <c r="H3" s="100"/>
      <c r="I3" s="100"/>
      <c r="J3" s="100" t="s">
        <v>9</v>
      </c>
      <c r="K3" s="100"/>
      <c r="L3" s="100"/>
      <c r="M3" s="100" t="s">
        <v>10</v>
      </c>
      <c r="N3" s="100"/>
      <c r="O3" s="100"/>
      <c r="P3" s="100" t="s">
        <v>11</v>
      </c>
      <c r="Q3" s="100"/>
      <c r="R3" s="100"/>
      <c r="S3" s="100" t="s">
        <v>12</v>
      </c>
      <c r="T3" s="100"/>
      <c r="U3" s="100"/>
      <c r="V3" s="103" t="s">
        <v>32</v>
      </c>
      <c r="W3" s="104"/>
      <c r="X3" s="105"/>
      <c r="Y3" s="2"/>
    </row>
    <row r="4" spans="1:25" ht="85.15" customHeight="1" x14ac:dyDescent="0.25">
      <c r="A4" s="99"/>
      <c r="B4" s="99"/>
      <c r="C4" s="102"/>
      <c r="D4" s="102"/>
      <c r="E4" s="102"/>
      <c r="F4" s="100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15" customHeight="1" x14ac:dyDescent="0.3">
      <c r="A5" s="4" t="s">
        <v>36</v>
      </c>
      <c r="B5" s="4">
        <f t="shared" ref="B5:B10" si="0">F5/D5*10</f>
        <v>10</v>
      </c>
      <c r="C5" s="4">
        <v>52</v>
      </c>
      <c r="D5" s="16">
        <f t="shared" ref="D5:D10" si="1">G5+J5+M5+P5+V5</f>
        <v>52</v>
      </c>
      <c r="E5" s="4">
        <f t="shared" ref="E5:E12" si="2">D5/C5*100</f>
        <v>100</v>
      </c>
      <c r="F5" s="16">
        <f t="shared" ref="F5:F10" si="3">H5+K5+N5+Q5+T5+W5</f>
        <v>52</v>
      </c>
      <c r="G5" s="11"/>
      <c r="H5" s="4"/>
      <c r="I5" s="5" t="e">
        <f t="shared" ref="I5:I10" si="4">H5/G5*10</f>
        <v>#DIV/0!</v>
      </c>
      <c r="J5" s="17">
        <v>52</v>
      </c>
      <c r="K5" s="17">
        <v>52</v>
      </c>
      <c r="L5" s="14">
        <f t="shared" ref="L5:L12" si="5">K5/J5*10</f>
        <v>10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15" customHeight="1" x14ac:dyDescent="0.3">
      <c r="A6" s="4" t="s">
        <v>38</v>
      </c>
      <c r="B6" s="14">
        <f t="shared" si="0"/>
        <v>18.576388888888889</v>
      </c>
      <c r="C6" s="4">
        <v>288</v>
      </c>
      <c r="D6" s="16">
        <f t="shared" si="1"/>
        <v>288</v>
      </c>
      <c r="E6" s="4">
        <f t="shared" si="2"/>
        <v>100</v>
      </c>
      <c r="F6" s="16">
        <f t="shared" si="3"/>
        <v>535</v>
      </c>
      <c r="G6" s="17">
        <v>138</v>
      </c>
      <c r="H6" s="17">
        <v>235</v>
      </c>
      <c r="I6" s="14">
        <f t="shared" si="4"/>
        <v>17.028985507246375</v>
      </c>
      <c r="J6" s="4"/>
      <c r="K6" s="4"/>
      <c r="L6" s="5" t="e">
        <f t="shared" si="5"/>
        <v>#DIV/0!</v>
      </c>
      <c r="M6" s="17">
        <v>150</v>
      </c>
      <c r="N6" s="17">
        <v>300</v>
      </c>
      <c r="O6" s="5">
        <f t="shared" si="6"/>
        <v>20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15" customHeight="1" x14ac:dyDescent="0.3">
      <c r="A7" s="4" t="s">
        <v>37</v>
      </c>
      <c r="B7" s="4">
        <f t="shared" si="0"/>
        <v>18.5</v>
      </c>
      <c r="C7" s="4">
        <v>50</v>
      </c>
      <c r="D7" s="16">
        <f t="shared" si="1"/>
        <v>50</v>
      </c>
      <c r="E7" s="4">
        <f t="shared" si="2"/>
        <v>100</v>
      </c>
      <c r="F7" s="16">
        <f t="shared" si="3"/>
        <v>92.5</v>
      </c>
      <c r="G7" s="17">
        <v>25</v>
      </c>
      <c r="H7" s="17">
        <v>42.5</v>
      </c>
      <c r="I7" s="5">
        <f t="shared" si="4"/>
        <v>17</v>
      </c>
      <c r="J7" s="4"/>
      <c r="K7" s="4"/>
      <c r="L7" s="5" t="e">
        <f t="shared" si="5"/>
        <v>#DIV/0!</v>
      </c>
      <c r="M7" s="17">
        <v>25</v>
      </c>
      <c r="N7" s="17">
        <v>50</v>
      </c>
      <c r="O7" s="5">
        <f t="shared" si="6"/>
        <v>20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ht="34.15" customHeight="1" x14ac:dyDescent="0.3">
      <c r="A8" s="4" t="s">
        <v>49</v>
      </c>
      <c r="B8" s="4">
        <f t="shared" si="0"/>
        <v>22.7</v>
      </c>
      <c r="C8" s="4">
        <v>80</v>
      </c>
      <c r="D8" s="16">
        <f t="shared" si="1"/>
        <v>80</v>
      </c>
      <c r="E8" s="4">
        <f t="shared" si="2"/>
        <v>100</v>
      </c>
      <c r="F8" s="16">
        <f t="shared" si="3"/>
        <v>181.6</v>
      </c>
      <c r="G8" s="17">
        <v>20</v>
      </c>
      <c r="H8" s="17">
        <v>40</v>
      </c>
      <c r="I8" s="5">
        <f t="shared" si="4"/>
        <v>20</v>
      </c>
      <c r="J8" s="17">
        <v>12</v>
      </c>
      <c r="K8" s="17">
        <v>21.6</v>
      </c>
      <c r="L8" s="5">
        <f t="shared" si="5"/>
        <v>18</v>
      </c>
      <c r="M8" s="17">
        <v>48</v>
      </c>
      <c r="N8" s="17">
        <v>120</v>
      </c>
      <c r="O8" s="5">
        <f t="shared" si="6"/>
        <v>25</v>
      </c>
      <c r="P8" s="4"/>
      <c r="Q8" s="4"/>
      <c r="R8" s="5" t="e">
        <f t="shared" si="7"/>
        <v>#DIV/0!</v>
      </c>
      <c r="S8" s="4"/>
      <c r="T8" s="4"/>
      <c r="U8" s="5" t="e">
        <f t="shared" si="8"/>
        <v>#DIV/0!</v>
      </c>
      <c r="V8" s="4"/>
      <c r="W8" s="4"/>
      <c r="X8" s="5" t="e">
        <f t="shared" si="9"/>
        <v>#DIV/0!</v>
      </c>
      <c r="Y8" s="2"/>
    </row>
    <row r="9" spans="1:25" ht="34.15" customHeight="1" x14ac:dyDescent="0.3">
      <c r="A9" s="4" t="s">
        <v>55</v>
      </c>
      <c r="B9" s="4">
        <f t="shared" si="0"/>
        <v>19.5</v>
      </c>
      <c r="C9" s="4">
        <v>200</v>
      </c>
      <c r="D9" s="16">
        <f t="shared" si="1"/>
        <v>200</v>
      </c>
      <c r="E9" s="4">
        <f t="shared" si="2"/>
        <v>100</v>
      </c>
      <c r="F9" s="16">
        <f t="shared" si="3"/>
        <v>390</v>
      </c>
      <c r="G9" s="17">
        <v>80</v>
      </c>
      <c r="H9" s="17">
        <v>120</v>
      </c>
      <c r="I9" s="5">
        <f t="shared" si="4"/>
        <v>15</v>
      </c>
      <c r="J9" s="17">
        <v>60</v>
      </c>
      <c r="K9" s="17">
        <v>120</v>
      </c>
      <c r="L9" s="5">
        <f t="shared" si="5"/>
        <v>20</v>
      </c>
      <c r="M9" s="17">
        <v>60</v>
      </c>
      <c r="N9" s="17">
        <v>150</v>
      </c>
      <c r="O9" s="5">
        <f t="shared" si="6"/>
        <v>25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15" customHeight="1" x14ac:dyDescent="0.3">
      <c r="A10" s="4" t="s">
        <v>54</v>
      </c>
      <c r="B10" s="4">
        <f t="shared" si="0"/>
        <v>26.333333333333332</v>
      </c>
      <c r="C10" s="4">
        <v>60</v>
      </c>
      <c r="D10" s="16">
        <f t="shared" si="1"/>
        <v>60</v>
      </c>
      <c r="E10" s="4">
        <f t="shared" si="2"/>
        <v>100</v>
      </c>
      <c r="F10" s="16">
        <f t="shared" si="3"/>
        <v>158</v>
      </c>
      <c r="G10" s="17">
        <v>20</v>
      </c>
      <c r="H10" s="17">
        <v>62</v>
      </c>
      <c r="I10" s="5">
        <f t="shared" si="4"/>
        <v>31</v>
      </c>
      <c r="J10" s="17">
        <v>20</v>
      </c>
      <c r="K10" s="17">
        <v>34</v>
      </c>
      <c r="L10" s="5">
        <f t="shared" si="5"/>
        <v>17</v>
      </c>
      <c r="M10" s="17">
        <v>20</v>
      </c>
      <c r="N10" s="17">
        <v>62</v>
      </c>
      <c r="O10" s="5">
        <f t="shared" si="6"/>
        <v>31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/>
      <c r="W10" s="4"/>
      <c r="X10" s="5" t="e">
        <f t="shared" si="9"/>
        <v>#DIV/0!</v>
      </c>
      <c r="Y10" s="2"/>
    </row>
    <row r="11" spans="1:25" ht="20.25" x14ac:dyDescent="0.3">
      <c r="A11" s="4"/>
      <c r="B11" s="4"/>
      <c r="C11" s="4"/>
      <c r="D11" s="15"/>
      <c r="E11" s="4"/>
      <c r="F11" s="16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0.25" x14ac:dyDescent="0.3">
      <c r="A12" s="6" t="s">
        <v>47</v>
      </c>
      <c r="B12" s="13">
        <f>F12/D12*10</f>
        <v>19.302739726027397</v>
      </c>
      <c r="C12" s="6">
        <f>SUM(C5:C10)</f>
        <v>730</v>
      </c>
      <c r="D12" s="16">
        <f>SUM(D5:D10)</f>
        <v>730</v>
      </c>
      <c r="E12" s="4">
        <f t="shared" si="2"/>
        <v>100</v>
      </c>
      <c r="F12" s="16">
        <f>SUM(F5:F10)</f>
        <v>1409.1</v>
      </c>
      <c r="G12" s="6">
        <f>SUM(G5:G10)</f>
        <v>283</v>
      </c>
      <c r="H12" s="6">
        <f>SUM(H5:H10)</f>
        <v>499.5</v>
      </c>
      <c r="I12" s="7">
        <f t="shared" ref="I12" si="10">H12/G12*10</f>
        <v>17.650176678445231</v>
      </c>
      <c r="J12" s="6">
        <f>SUM(J5:J10)</f>
        <v>144</v>
      </c>
      <c r="K12" s="6">
        <f>SUM(K5:K10)</f>
        <v>227.6</v>
      </c>
      <c r="L12" s="5">
        <f t="shared" si="5"/>
        <v>15.805555555555555</v>
      </c>
      <c r="M12" s="6">
        <f>SUM(M5:M10)</f>
        <v>303</v>
      </c>
      <c r="N12" s="6">
        <f>SUM(N5:N10)</f>
        <v>682</v>
      </c>
      <c r="O12" s="5">
        <f t="shared" si="6"/>
        <v>22.508250825082506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 x14ac:dyDescent="0.35">
      <c r="A14" s="93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2"/>
    </row>
    <row r="15" spans="1:25" ht="28.15" customHeight="1" x14ac:dyDescent="0.25">
      <c r="A15" s="102" t="s">
        <v>0</v>
      </c>
      <c r="B15" s="106"/>
      <c r="C15" s="107" t="s">
        <v>39</v>
      </c>
      <c r="D15" s="108"/>
      <c r="E15" s="108"/>
      <c r="F15" s="108"/>
      <c r="G15" s="108"/>
      <c r="H15" s="109"/>
      <c r="I15" s="102" t="s">
        <v>52</v>
      </c>
      <c r="J15" s="102" t="s">
        <v>34</v>
      </c>
      <c r="K15" s="102"/>
      <c r="L15" s="102"/>
      <c r="M15" s="102"/>
      <c r="N15" s="102" t="s">
        <v>33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 t="s">
        <v>53</v>
      </c>
      <c r="Y15" s="2"/>
    </row>
    <row r="16" spans="1:25" ht="1.5" hidden="1" customHeight="1" x14ac:dyDescent="0.25">
      <c r="A16" s="102"/>
      <c r="B16" s="106"/>
      <c r="C16" s="110"/>
      <c r="D16" s="111"/>
      <c r="E16" s="111"/>
      <c r="F16" s="111"/>
      <c r="G16" s="111"/>
      <c r="H16" s="112"/>
      <c r="I16" s="106"/>
      <c r="J16" s="102" t="s">
        <v>25</v>
      </c>
      <c r="K16" s="102" t="s">
        <v>24</v>
      </c>
      <c r="L16" s="102" t="s">
        <v>26</v>
      </c>
      <c r="M16" s="102" t="s">
        <v>57</v>
      </c>
      <c r="N16" s="102" t="s">
        <v>27</v>
      </c>
      <c r="O16" s="102" t="s">
        <v>28</v>
      </c>
      <c r="P16" s="102" t="s">
        <v>4</v>
      </c>
      <c r="Q16" s="102" t="s">
        <v>9</v>
      </c>
      <c r="R16" s="102" t="s">
        <v>10</v>
      </c>
      <c r="S16" s="102" t="s">
        <v>11</v>
      </c>
      <c r="T16" s="102" t="s">
        <v>12</v>
      </c>
      <c r="U16" s="102" t="s">
        <v>29</v>
      </c>
      <c r="V16" s="102" t="s">
        <v>30</v>
      </c>
      <c r="W16" s="102" t="s">
        <v>31</v>
      </c>
      <c r="X16" s="102"/>
      <c r="Y16" s="2"/>
    </row>
    <row r="17" spans="1:25" ht="155.44999999999999" customHeight="1" x14ac:dyDescent="0.25">
      <c r="A17" s="102"/>
      <c r="B17" s="106"/>
      <c r="C17" s="3" t="s">
        <v>40</v>
      </c>
      <c r="D17" s="3" t="s">
        <v>41</v>
      </c>
      <c r="E17" s="3" t="s">
        <v>42</v>
      </c>
      <c r="F17" s="3" t="s">
        <v>6</v>
      </c>
      <c r="G17" s="3" t="s">
        <v>13</v>
      </c>
      <c r="H17" s="3" t="s">
        <v>6</v>
      </c>
      <c r="I17" s="106"/>
      <c r="J17" s="94"/>
      <c r="K17" s="94"/>
      <c r="L17" s="94"/>
      <c r="M17" s="94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2"/>
    </row>
    <row r="18" spans="1:25" ht="33" customHeight="1" x14ac:dyDescent="0.35">
      <c r="A18" s="93" t="s">
        <v>43</v>
      </c>
      <c r="B18" s="93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 x14ac:dyDescent="0.35">
      <c r="A19" s="93" t="s">
        <v>44</v>
      </c>
      <c r="B19" s="93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 x14ac:dyDescent="0.35">
      <c r="A20" s="93" t="s">
        <v>45</v>
      </c>
      <c r="B20" s="93"/>
      <c r="C20" s="4">
        <v>3</v>
      </c>
      <c r="D20" s="11">
        <v>3</v>
      </c>
      <c r="E20" s="5">
        <v>30</v>
      </c>
      <c r="F20" s="4">
        <f t="shared" si="11"/>
        <v>100</v>
      </c>
      <c r="G20" s="4">
        <v>0</v>
      </c>
      <c r="H20" s="5">
        <f t="shared" si="12"/>
        <v>0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 x14ac:dyDescent="0.35">
      <c r="A21" s="93" t="s">
        <v>46</v>
      </c>
      <c r="B21" s="93"/>
      <c r="C21" s="17">
        <v>1</v>
      </c>
      <c r="D21" s="17">
        <v>1</v>
      </c>
      <c r="E21" s="65">
        <v>10</v>
      </c>
      <c r="F21" s="4">
        <f t="shared" si="11"/>
        <v>100</v>
      </c>
      <c r="G21" s="4">
        <v>0</v>
      </c>
      <c r="H21" s="5">
        <f t="shared" si="12"/>
        <v>0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 x14ac:dyDescent="0.3">
      <c r="A22" s="113" t="s">
        <v>36</v>
      </c>
      <c r="B22" s="114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 x14ac:dyDescent="0.35">
      <c r="A23" s="93" t="s">
        <v>38</v>
      </c>
      <c r="B23" s="93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>
        <v>30</v>
      </c>
      <c r="Q23" s="4"/>
      <c r="R23" s="4">
        <v>50</v>
      </c>
      <c r="S23" s="4"/>
      <c r="T23" s="4"/>
      <c r="U23" s="4"/>
      <c r="V23" s="8"/>
      <c r="W23" s="8"/>
      <c r="X23" s="8">
        <v>288</v>
      </c>
      <c r="Y23" s="2"/>
    </row>
    <row r="24" spans="1:25" ht="33" customHeight="1" x14ac:dyDescent="0.35">
      <c r="A24" s="113" t="s">
        <v>37</v>
      </c>
      <c r="B24" s="114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>
        <v>60</v>
      </c>
      <c r="J24" s="4">
        <f t="shared" si="13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8"/>
      <c r="W24" s="8"/>
      <c r="X24" s="8"/>
      <c r="Y24" s="2"/>
    </row>
    <row r="25" spans="1:25" ht="33" customHeight="1" x14ac:dyDescent="0.35">
      <c r="A25" s="9" t="s">
        <v>54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  <c r="W25" s="8"/>
      <c r="X25" s="8"/>
      <c r="Y25" s="2"/>
    </row>
    <row r="26" spans="1:25" ht="33" customHeight="1" x14ac:dyDescent="0.35">
      <c r="A26" s="113" t="s">
        <v>56</v>
      </c>
      <c r="B26" s="114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5">
        <v>20</v>
      </c>
      <c r="J26" s="4">
        <f t="shared" si="13"/>
        <v>20</v>
      </c>
      <c r="K26" s="4"/>
      <c r="L26" s="4"/>
      <c r="M26" s="15">
        <v>20</v>
      </c>
      <c r="N26" s="4"/>
      <c r="O26" s="4"/>
      <c r="P26" s="4"/>
      <c r="Q26" s="4"/>
      <c r="R26" s="4"/>
      <c r="S26" s="4"/>
      <c r="T26" s="4"/>
      <c r="U26" s="4"/>
      <c r="V26" s="8"/>
      <c r="W26" s="8"/>
      <c r="X26" s="8"/>
      <c r="Y26" s="2"/>
    </row>
    <row r="27" spans="1:25" ht="30.6" customHeight="1" x14ac:dyDescent="0.3">
      <c r="A27" s="92" t="s">
        <v>48</v>
      </c>
      <c r="B27" s="92"/>
      <c r="C27" s="6">
        <f>SUM(C18:C26)</f>
        <v>4</v>
      </c>
      <c r="D27" s="6">
        <f>SUM(D18:D26)</f>
        <v>4</v>
      </c>
      <c r="E27" s="6">
        <f>SUM(E18:E26)</f>
        <v>40</v>
      </c>
      <c r="F27" s="4">
        <f t="shared" si="11"/>
        <v>100</v>
      </c>
      <c r="G27" s="6"/>
      <c r="H27" s="5">
        <f t="shared" si="12"/>
        <v>0</v>
      </c>
      <c r="I27" s="6">
        <f>SUM(I18:I26)</f>
        <v>80</v>
      </c>
      <c r="J27" s="6">
        <f t="shared" si="13"/>
        <v>20</v>
      </c>
      <c r="K27" s="4">
        <f>SUM(K22:K26)</f>
        <v>0</v>
      </c>
      <c r="L27" s="6"/>
      <c r="M27" s="6">
        <f>SUM(M18:M26)</f>
        <v>20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30</v>
      </c>
      <c r="Q27" s="6">
        <f t="shared" si="14"/>
        <v>0</v>
      </c>
      <c r="R27" s="6">
        <f t="shared" si="14"/>
        <v>50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288</v>
      </c>
      <c r="Y27" s="2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6:B26"/>
    <mergeCell ref="A24:B24"/>
    <mergeCell ref="A21:B21"/>
    <mergeCell ref="A23:B23"/>
    <mergeCell ref="A22:B22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2022-09-30T07:01:45Z</cp:lastPrinted>
  <dcterms:created xsi:type="dcterms:W3CDTF">2018-08-13T09:44:55Z</dcterms:created>
  <dcterms:modified xsi:type="dcterms:W3CDTF">2022-10-03T03:16:39Z</dcterms:modified>
</cp:coreProperties>
</file>