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7236"/>
  </bookViews>
  <sheets>
    <sheet name="ОСХ И КФХ" sheetId="1" r:id="rId1"/>
    <sheet name="Лист3" sheetId="3" r:id="rId2"/>
    <sheet name="КФХ" sheetId="2" r:id="rId3"/>
  </sheets>
  <definedNames>
    <definedName name="_xlnm.Print_Area" localSheetId="2">КФХ!$A$1:$U$23</definedName>
    <definedName name="_xlnm.Print_Area" localSheetId="0">'ОСХ И КФХ'!$A$1:$Z$17</definedName>
  </definedNames>
  <calcPr calcId="125725"/>
</workbook>
</file>

<file path=xl/calcChain.xml><?xml version="1.0" encoding="utf-8"?>
<calcChain xmlns="http://schemas.openxmlformats.org/spreadsheetml/2006/main">
  <c r="B10" i="1"/>
  <c r="R22" i="2"/>
  <c r="T16"/>
  <c r="T17"/>
  <c r="T18"/>
  <c r="T19"/>
  <c r="T20"/>
  <c r="T21"/>
  <c r="K18"/>
  <c r="K19"/>
  <c r="K20"/>
  <c r="K21"/>
  <c r="J22"/>
  <c r="I22"/>
  <c r="G22"/>
  <c r="F22"/>
  <c r="D22"/>
  <c r="C22"/>
  <c r="F13"/>
  <c r="E21"/>
  <c r="B21"/>
  <c r="B20"/>
  <c r="E18"/>
  <c r="E19"/>
  <c r="E20"/>
  <c r="B12" i="1"/>
  <c r="B9"/>
  <c r="B6" i="2"/>
  <c r="E6"/>
  <c r="H6"/>
  <c r="K6"/>
  <c r="U6"/>
  <c r="B7"/>
  <c r="E7"/>
  <c r="H7"/>
  <c r="K7"/>
  <c r="T7"/>
  <c r="U7"/>
  <c r="B8"/>
  <c r="E8"/>
  <c r="H8"/>
  <c r="K8"/>
  <c r="N8"/>
  <c r="Q8"/>
  <c r="T8"/>
  <c r="U8"/>
  <c r="B9"/>
  <c r="E9"/>
  <c r="H9"/>
  <c r="K9"/>
  <c r="N9"/>
  <c r="Q9"/>
  <c r="T9"/>
  <c r="U9"/>
  <c r="B10"/>
  <c r="E10"/>
  <c r="H10"/>
  <c r="K10"/>
  <c r="N10"/>
  <c r="Q10"/>
  <c r="T10"/>
  <c r="U10"/>
  <c r="B11"/>
  <c r="E11"/>
  <c r="H11"/>
  <c r="K11"/>
  <c r="N11"/>
  <c r="Q11"/>
  <c r="T11"/>
  <c r="U11"/>
  <c r="B12"/>
  <c r="E12"/>
  <c r="H12"/>
  <c r="K12"/>
  <c r="N12"/>
  <c r="Q12"/>
  <c r="T12"/>
  <c r="U12"/>
  <c r="C13"/>
  <c r="C23" s="1"/>
  <c r="D13"/>
  <c r="E13" s="1"/>
  <c r="G13"/>
  <c r="H13" s="1"/>
  <c r="I13"/>
  <c r="I23" s="1"/>
  <c r="J13"/>
  <c r="J23" s="1"/>
  <c r="L13"/>
  <c r="M13"/>
  <c r="N13" s="1"/>
  <c r="O13"/>
  <c r="O23" s="1"/>
  <c r="P13"/>
  <c r="Q13" s="1"/>
  <c r="R13"/>
  <c r="R23" s="1"/>
  <c r="S13"/>
  <c r="S23" s="1"/>
  <c r="T13"/>
  <c r="U13" s="1"/>
  <c r="B14"/>
  <c r="E14"/>
  <c r="K14"/>
  <c r="B15"/>
  <c r="E15"/>
  <c r="H15"/>
  <c r="K15"/>
  <c r="T15"/>
  <c r="U15" s="1"/>
  <c r="B16"/>
  <c r="E16"/>
  <c r="H16"/>
  <c r="K16"/>
  <c r="B17"/>
  <c r="E17"/>
  <c r="H17"/>
  <c r="K17"/>
  <c r="B18"/>
  <c r="H18"/>
  <c r="B19"/>
  <c r="E22"/>
  <c r="K22"/>
  <c r="L23"/>
  <c r="B6" i="1"/>
  <c r="E6"/>
  <c r="H6"/>
  <c r="K6"/>
  <c r="T6"/>
  <c r="U6"/>
  <c r="W6"/>
  <c r="B7"/>
  <c r="E7"/>
  <c r="H7"/>
  <c r="K7"/>
  <c r="T7"/>
  <c r="U7" s="1"/>
  <c r="W7"/>
  <c r="B8"/>
  <c r="E8"/>
  <c r="H8"/>
  <c r="K8"/>
  <c r="N8"/>
  <c r="Q8"/>
  <c r="T8"/>
  <c r="U8" s="1"/>
  <c r="W8"/>
  <c r="E9"/>
  <c r="K9"/>
  <c r="N9"/>
  <c r="Q9"/>
  <c r="T9"/>
  <c r="U9" s="1"/>
  <c r="W9"/>
  <c r="E10"/>
  <c r="H10"/>
  <c r="K10"/>
  <c r="N10"/>
  <c r="Q10"/>
  <c r="T10"/>
  <c r="U10" s="1"/>
  <c r="W10"/>
  <c r="E11"/>
  <c r="B11"/>
  <c r="H11"/>
  <c r="K11"/>
  <c r="N11"/>
  <c r="Q11"/>
  <c r="T11"/>
  <c r="U11" s="1"/>
  <c r="W11"/>
  <c r="E12"/>
  <c r="K12"/>
  <c r="N12"/>
  <c r="T12"/>
  <c r="U12" s="1"/>
  <c r="W12"/>
  <c r="C13"/>
  <c r="D13"/>
  <c r="E13" s="1"/>
  <c r="F13"/>
  <c r="G13"/>
  <c r="H13" s="1"/>
  <c r="I13"/>
  <c r="J13"/>
  <c r="K13" s="1"/>
  <c r="L13"/>
  <c r="L15" s="1"/>
  <c r="M13"/>
  <c r="M15" s="1"/>
  <c r="O13"/>
  <c r="O15" s="1"/>
  <c r="P13"/>
  <c r="Q13" s="1"/>
  <c r="R13"/>
  <c r="R15" s="1"/>
  <c r="T15" s="1"/>
  <c r="S13"/>
  <c r="S15" s="1"/>
  <c r="V13"/>
  <c r="V15" s="1"/>
  <c r="Z13"/>
  <c r="T14"/>
  <c r="X14" s="1"/>
  <c r="C15"/>
  <c r="F15"/>
  <c r="I15"/>
  <c r="Z15"/>
  <c r="H12"/>
  <c r="X10"/>
  <c r="Y10" s="1"/>
  <c r="H9"/>
  <c r="X8"/>
  <c r="Y8" s="1"/>
  <c r="X6"/>
  <c r="Y6"/>
  <c r="K13" i="2"/>
  <c r="H22" l="1"/>
  <c r="P23"/>
  <c r="Q23" s="1"/>
  <c r="D23"/>
  <c r="E23" s="1"/>
  <c r="B22"/>
  <c r="B13"/>
  <c r="G23"/>
  <c r="D15" i="1"/>
  <c r="E15" s="1"/>
  <c r="K23" i="2"/>
  <c r="W13" i="1"/>
  <c r="T22" i="2"/>
  <c r="T23" s="1"/>
  <c r="U23" s="1"/>
  <c r="F23"/>
  <c r="X11" i="1"/>
  <c r="Y11" s="1"/>
  <c r="X12"/>
  <c r="Y12" s="1"/>
  <c r="N15"/>
  <c r="X7"/>
  <c r="Y7" s="1"/>
  <c r="M23" i="2"/>
  <c r="N23" s="1"/>
  <c r="T13" i="1"/>
  <c r="U13" s="1"/>
  <c r="X9"/>
  <c r="Y9" s="1"/>
  <c r="B13"/>
  <c r="B15" s="1"/>
  <c r="P15"/>
  <c r="Q15" s="1"/>
  <c r="J15"/>
  <c r="K15" s="1"/>
  <c r="G15"/>
  <c r="H15" s="1"/>
  <c r="N13"/>
  <c r="U15"/>
  <c r="B23" i="2" l="1"/>
  <c r="H23"/>
  <c r="X13" i="1"/>
  <c r="Y13" s="1"/>
  <c r="X15"/>
</calcChain>
</file>

<file path=xl/sharedStrings.xml><?xml version="1.0" encoding="utf-8"?>
<sst xmlns="http://schemas.openxmlformats.org/spreadsheetml/2006/main" count="96" uniqueCount="50">
  <si>
    <t>Наименование хозяйства</t>
  </si>
  <si>
    <t>Сено</t>
  </si>
  <si>
    <t>Сенаж</t>
  </si>
  <si>
    <t>План</t>
  </si>
  <si>
    <t>Факт</t>
  </si>
  <si>
    <t>%</t>
  </si>
  <si>
    <t>Скошено зеленой массы на зеленый корм, тонн</t>
  </si>
  <si>
    <t>Заготовлено кормов на 1 усл. гол. ц/к. ед.</t>
  </si>
  <si>
    <t xml:space="preserve">Факт </t>
  </si>
  <si>
    <t>Информация по заготовке кормов</t>
  </si>
  <si>
    <t>Заготовлено (тонн)</t>
  </si>
  <si>
    <t>ОАО ППС "Тимирязевский"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</si>
  <si>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</si>
  <si>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</si>
  <si>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</si>
  <si>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</si>
  <si>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</si>
  <si>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"АП "Заря Путино"</t>
  </si>
  <si>
    <t>Итого по предприятиям:</t>
  </si>
  <si>
    <t>КФХ</t>
  </si>
  <si>
    <t>Всего СХП и КФХ</t>
  </si>
  <si>
    <t>Скошено многолетних трав, га</t>
  </si>
  <si>
    <t>Зерносенаж</t>
  </si>
  <si>
    <t>Условное поголовье, гол.</t>
  </si>
  <si>
    <t>Скошено однолетних трав, га</t>
  </si>
  <si>
    <t>Скошено, всего, га</t>
  </si>
  <si>
    <t>Зеленая масса на силос</t>
  </si>
  <si>
    <t>Готовый силос</t>
  </si>
  <si>
    <t>КФХ "Гея" Мартюшева В.А.</t>
  </si>
  <si>
    <t>КФХ Кадочникова В.А.</t>
  </si>
  <si>
    <t>КФХ Филимонов Мих.Павлович</t>
  </si>
  <si>
    <t>ИП Тонков Иван Иванович</t>
  </si>
  <si>
    <t>КФХ Мошев Григорий Павлович</t>
  </si>
  <si>
    <t>КФХ Сулима Игорь Адамович</t>
  </si>
  <si>
    <t>КФХ Соловьев Павел Георгиевич</t>
  </si>
  <si>
    <t>Новиков Д.В. (прочие)</t>
  </si>
  <si>
    <t>Ханжин Андрей Викторович</t>
  </si>
  <si>
    <t>КФХ Селиванов Алексей  Дмитр.</t>
  </si>
  <si>
    <t>КФХ Лобашова Елена Сергеевна</t>
  </si>
  <si>
    <t>КФХ Блинов Алексей Василь.</t>
  </si>
  <si>
    <t>Всего по всем КФХ</t>
  </si>
  <si>
    <t>Итого по КФХ в ИАС</t>
  </si>
  <si>
    <t>Итого по КФХ (прочие в ИАС)</t>
  </si>
  <si>
    <t>КФХ Мартюшев П.А.</t>
  </si>
  <si>
    <t>КФХ Лесинкова Н.П.</t>
  </si>
  <si>
    <t>КФХ Шалунцов О.С.</t>
  </si>
  <si>
    <t>,</t>
  </si>
  <si>
    <t>по Верещагинскому городскому округу на 07.09.2021г.</t>
  </si>
  <si>
    <t>по Верещагинскому городскому округу Пермского края на 07.09.2021г.</t>
  </si>
  <si>
    <t>На 07.09.2020г.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</si>
</sst>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2" fillId="0" borderId="0" xfId="0" applyFont="1" applyFill="1" applyBorder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0" fillId="3" borderId="0" xfId="0" applyFill="1"/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view="pageBreakPreview" zoomScale="81" zoomScaleNormal="70" zoomScaleSheetLayoutView="8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X16" sqref="X16"/>
    </sheetView>
  </sheetViews>
  <sheetFormatPr defaultColWidth="9.109375" defaultRowHeight="14.4"/>
  <cols>
    <col min="1" max="1" width="34.109375" style="9" customWidth="1"/>
    <col min="2" max="2" width="8.88671875" style="9" customWidth="1"/>
    <col min="3" max="5" width="7.6640625" style="9" customWidth="1"/>
    <col min="6" max="7" width="9.6640625" style="9" customWidth="1"/>
    <col min="8" max="9" width="7.6640625" style="9" customWidth="1"/>
    <col min="10" max="10" width="10.6640625" style="9" customWidth="1"/>
    <col min="11" max="11" width="10" style="9" customWidth="1"/>
    <col min="12" max="12" width="9.33203125" style="9" customWidth="1"/>
    <col min="13" max="13" width="12" style="9" customWidth="1"/>
    <col min="14" max="14" width="7.6640625" style="9" customWidth="1"/>
    <col min="15" max="15" width="10.44140625" style="9" customWidth="1"/>
    <col min="16" max="16" width="11.6640625" style="9" customWidth="1"/>
    <col min="17" max="17" width="7.6640625" style="9" customWidth="1"/>
    <col min="18" max="18" width="13.109375" style="9" customWidth="1"/>
    <col min="19" max="19" width="9.88671875" style="9" customWidth="1"/>
    <col min="20" max="20" width="9.33203125" style="9" customWidth="1"/>
    <col min="21" max="21" width="8.5546875" style="9" customWidth="1"/>
    <col min="22" max="22" width="11.6640625" style="9" customWidth="1"/>
    <col min="23" max="25" width="7.6640625" style="9" customWidth="1"/>
    <col min="26" max="26" width="13.44140625" style="9" customWidth="1"/>
    <col min="27" max="42" width="8.88671875" style="9" customWidth="1"/>
    <col min="43" max="16384" width="9.109375" style="9"/>
  </cols>
  <sheetData>
    <row r="1" spans="1:29" ht="25.95" customHeight="1">
      <c r="A1" s="60" t="s">
        <v>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27"/>
      <c r="AB1" s="27"/>
      <c r="AC1" s="27"/>
    </row>
    <row r="2" spans="1:29" ht="30.75" customHeight="1">
      <c r="A2" s="60" t="s">
        <v>47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28"/>
      <c r="AB2" s="28"/>
      <c r="AC2" s="28"/>
    </row>
    <row r="3" spans="1:29" ht="26.25" customHeight="1">
      <c r="A3" s="50" t="s">
        <v>0</v>
      </c>
      <c r="B3" s="50" t="s">
        <v>25</v>
      </c>
      <c r="C3" s="53" t="s">
        <v>24</v>
      </c>
      <c r="D3" s="54"/>
      <c r="E3" s="55"/>
      <c r="F3" s="53" t="s">
        <v>21</v>
      </c>
      <c r="G3" s="54"/>
      <c r="H3" s="55"/>
      <c r="I3" s="61" t="s">
        <v>10</v>
      </c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3"/>
      <c r="V3" s="50" t="s">
        <v>6</v>
      </c>
      <c r="W3" s="53" t="s">
        <v>7</v>
      </c>
      <c r="X3" s="54"/>
      <c r="Y3" s="55"/>
      <c r="Z3" s="50" t="s">
        <v>23</v>
      </c>
      <c r="AA3" s="28"/>
      <c r="AB3" s="28"/>
      <c r="AC3" s="28"/>
    </row>
    <row r="4" spans="1:29" ht="97.5" customHeight="1">
      <c r="A4" s="51"/>
      <c r="B4" s="51"/>
      <c r="C4" s="56"/>
      <c r="D4" s="57"/>
      <c r="E4" s="58"/>
      <c r="F4" s="56"/>
      <c r="G4" s="57"/>
      <c r="H4" s="58"/>
      <c r="I4" s="59" t="s">
        <v>1</v>
      </c>
      <c r="J4" s="59"/>
      <c r="K4" s="59"/>
      <c r="L4" s="59" t="s">
        <v>2</v>
      </c>
      <c r="M4" s="59"/>
      <c r="N4" s="59"/>
      <c r="O4" s="61" t="s">
        <v>22</v>
      </c>
      <c r="P4" s="62"/>
      <c r="Q4" s="63"/>
      <c r="R4" s="50" t="s">
        <v>26</v>
      </c>
      <c r="S4" s="59" t="s">
        <v>27</v>
      </c>
      <c r="T4" s="59"/>
      <c r="U4" s="59"/>
      <c r="V4" s="64"/>
      <c r="W4" s="56"/>
      <c r="X4" s="57"/>
      <c r="Y4" s="58"/>
      <c r="Z4" s="64"/>
    </row>
    <row r="5" spans="1:29" ht="57.75" customHeight="1">
      <c r="A5" s="52"/>
      <c r="B5" s="52"/>
      <c r="C5" s="29" t="s">
        <v>3</v>
      </c>
      <c r="D5" s="29" t="s">
        <v>4</v>
      </c>
      <c r="E5" s="29" t="s">
        <v>5</v>
      </c>
      <c r="F5" s="29" t="s">
        <v>3</v>
      </c>
      <c r="G5" s="29" t="s">
        <v>4</v>
      </c>
      <c r="H5" s="29" t="s">
        <v>5</v>
      </c>
      <c r="I5" s="29" t="s">
        <v>3</v>
      </c>
      <c r="J5" s="29" t="s">
        <v>4</v>
      </c>
      <c r="K5" s="29" t="s">
        <v>5</v>
      </c>
      <c r="L5" s="29" t="s">
        <v>3</v>
      </c>
      <c r="M5" s="29" t="s">
        <v>4</v>
      </c>
      <c r="N5" s="29" t="s">
        <v>5</v>
      </c>
      <c r="O5" s="29" t="s">
        <v>3</v>
      </c>
      <c r="P5" s="29" t="s">
        <v>4</v>
      </c>
      <c r="Q5" s="29" t="s">
        <v>5</v>
      </c>
      <c r="R5" s="59"/>
      <c r="S5" s="29" t="s">
        <v>3</v>
      </c>
      <c r="T5" s="29" t="s">
        <v>4</v>
      </c>
      <c r="U5" s="29" t="s">
        <v>5</v>
      </c>
      <c r="V5" s="59"/>
      <c r="W5" s="29" t="s">
        <v>3</v>
      </c>
      <c r="X5" s="29" t="s">
        <v>8</v>
      </c>
      <c r="Y5" s="29" t="s">
        <v>5</v>
      </c>
      <c r="Z5" s="59"/>
    </row>
    <row r="6" spans="1:29" ht="40.200000000000003" customHeight="1">
      <c r="A6" s="19" t="s">
        <v>11</v>
      </c>
      <c r="B6" s="39">
        <f t="shared" ref="B6:B12" si="0">D6+G6</f>
        <v>200</v>
      </c>
      <c r="C6" s="29"/>
      <c r="D6" s="29"/>
      <c r="E6" s="30" t="e">
        <f>D6/C6*100</f>
        <v>#DIV/0!</v>
      </c>
      <c r="F6" s="29">
        <v>200</v>
      </c>
      <c r="G6" s="39">
        <v>200</v>
      </c>
      <c r="H6" s="30">
        <f>G6/F6*100</f>
        <v>100</v>
      </c>
      <c r="I6" s="29">
        <v>280</v>
      </c>
      <c r="J6" s="29">
        <v>60</v>
      </c>
      <c r="K6" s="30">
        <f>J6/I6*100</f>
        <v>21.428571428571427</v>
      </c>
      <c r="L6" s="29"/>
      <c r="M6" s="29"/>
      <c r="N6" s="30">
        <v>0</v>
      </c>
      <c r="O6" s="29"/>
      <c r="P6" s="29"/>
      <c r="Q6" s="30">
        <v>0</v>
      </c>
      <c r="R6" s="30"/>
      <c r="S6" s="29"/>
      <c r="T6" s="29">
        <f>R6*0.7</f>
        <v>0</v>
      </c>
      <c r="U6" s="30" t="e">
        <f>T6/S6*100</f>
        <v>#DIV/0!</v>
      </c>
      <c r="V6" s="39">
        <v>312</v>
      </c>
      <c r="W6" s="30">
        <f>(I6*10*0.45/Z6)+(L6*10*0.31/Z6)+(O6*10*0.35/Z6)+(S6*10*0.17/Z6)</f>
        <v>20</v>
      </c>
      <c r="X6" s="30">
        <f>(J6*10*0.45/Z6)+(M6*10*0.31/Z6)+(P6*10*0.35/Z6)+(T6*10*0.17/Z6)</f>
        <v>4.2857142857142856</v>
      </c>
      <c r="Y6" s="30">
        <f>X6/W6*100</f>
        <v>21.428571428571427</v>
      </c>
      <c r="Z6" s="29">
        <v>63</v>
      </c>
    </row>
    <row r="7" spans="1:29" s="3" customFormat="1" ht="40.200000000000003" customHeight="1">
      <c r="A7" s="40" t="s">
        <v>12</v>
      </c>
      <c r="B7" s="41">
        <f t="shared" si="0"/>
        <v>2057</v>
      </c>
      <c r="C7" s="42">
        <v>0</v>
      </c>
      <c r="D7" s="42"/>
      <c r="E7" s="43" t="e">
        <f t="shared" ref="E7:E12" si="1">D7/C7*100</f>
        <v>#DIV/0!</v>
      </c>
      <c r="F7" s="42">
        <v>2671</v>
      </c>
      <c r="G7" s="41">
        <v>2057</v>
      </c>
      <c r="H7" s="43">
        <f t="shared" ref="H7:H13" si="2">G7/F7*100</f>
        <v>77.012354923249717</v>
      </c>
      <c r="I7" s="42">
        <v>300</v>
      </c>
      <c r="J7" s="42">
        <v>300</v>
      </c>
      <c r="K7" s="43">
        <f t="shared" ref="K7:K13" si="3">J7/I7*100</f>
        <v>100</v>
      </c>
      <c r="L7" s="42"/>
      <c r="M7" s="42"/>
      <c r="N7" s="43">
        <v>0</v>
      </c>
      <c r="O7" s="42"/>
      <c r="P7" s="42"/>
      <c r="Q7" s="43">
        <v>0</v>
      </c>
      <c r="R7" s="44">
        <v>1300</v>
      </c>
      <c r="S7" s="42">
        <v>2500</v>
      </c>
      <c r="T7" s="42">
        <f>R7*70/100</f>
        <v>910</v>
      </c>
      <c r="U7" s="43">
        <f t="shared" ref="U7:U13" si="4">T7/S7*100</f>
        <v>36.4</v>
      </c>
      <c r="V7" s="41">
        <v>684</v>
      </c>
      <c r="W7" s="43">
        <f t="shared" ref="W7:W13" si="5">(I7*10*0.45/Z7)+(L7*10*0.31/Z7)+(O7*10*0.35/Z7)+(S7*10*0.17/Z7)</f>
        <v>28.865979381443299</v>
      </c>
      <c r="X7" s="43">
        <f t="shared" ref="X7:X12" si="6">(J7*10*0.45/Z7)+(M7*10*0.31/Z7)+(P7*10*0.35/Z7)+(T7*10*0.17/Z7)</f>
        <v>14.93298969072165</v>
      </c>
      <c r="Y7" s="43">
        <f t="shared" ref="Y7:Y12" si="7">X7/W7*100</f>
        <v>51.732142857142861</v>
      </c>
      <c r="Z7" s="42">
        <v>194</v>
      </c>
    </row>
    <row r="8" spans="1:29" s="3" customFormat="1" ht="40.200000000000003" customHeight="1">
      <c r="A8" s="40" t="s">
        <v>13</v>
      </c>
      <c r="B8" s="41">
        <f t="shared" si="0"/>
        <v>2972</v>
      </c>
      <c r="C8" s="42">
        <v>1465</v>
      </c>
      <c r="D8" s="41">
        <v>585</v>
      </c>
      <c r="E8" s="43">
        <f t="shared" si="1"/>
        <v>39.931740614334473</v>
      </c>
      <c r="F8" s="42">
        <v>2800</v>
      </c>
      <c r="G8" s="41">
        <v>2387</v>
      </c>
      <c r="H8" s="43">
        <f t="shared" si="2"/>
        <v>85.25</v>
      </c>
      <c r="I8" s="42">
        <v>1527</v>
      </c>
      <c r="J8" s="41">
        <v>1221.9000000000001</v>
      </c>
      <c r="K8" s="43">
        <f t="shared" si="3"/>
        <v>80.019646365422403</v>
      </c>
      <c r="L8" s="42">
        <v>1000</v>
      </c>
      <c r="M8" s="42"/>
      <c r="N8" s="43">
        <f t="shared" ref="N8:N13" si="8">M8/L8*100</f>
        <v>0</v>
      </c>
      <c r="O8" s="43">
        <v>1000</v>
      </c>
      <c r="P8" s="44">
        <v>470</v>
      </c>
      <c r="Q8" s="43">
        <f>P8/O8*100</f>
        <v>47</v>
      </c>
      <c r="R8" s="44">
        <v>10662</v>
      </c>
      <c r="S8" s="42">
        <v>17000</v>
      </c>
      <c r="T8" s="42">
        <f t="shared" ref="T8:T15" si="9">R8*70/100</f>
        <v>7463.4</v>
      </c>
      <c r="U8" s="43">
        <f t="shared" si="4"/>
        <v>43.902352941176467</v>
      </c>
      <c r="V8" s="41">
        <v>5586</v>
      </c>
      <c r="W8" s="43">
        <f t="shared" si="5"/>
        <v>24.435697808535181</v>
      </c>
      <c r="X8" s="43">
        <f t="shared" si="6"/>
        <v>11.436753171856978</v>
      </c>
      <c r="Y8" s="43">
        <f t="shared" si="7"/>
        <v>46.803464592945723</v>
      </c>
      <c r="Z8" s="42">
        <v>1734</v>
      </c>
    </row>
    <row r="9" spans="1:29" s="3" customFormat="1" ht="40.200000000000003" customHeight="1">
      <c r="A9" s="40" t="s">
        <v>14</v>
      </c>
      <c r="B9" s="41">
        <f t="shared" si="0"/>
        <v>2045</v>
      </c>
      <c r="C9" s="42">
        <v>590</v>
      </c>
      <c r="D9" s="41">
        <v>560</v>
      </c>
      <c r="E9" s="43">
        <f t="shared" si="1"/>
        <v>94.915254237288138</v>
      </c>
      <c r="F9" s="42">
        <v>2510</v>
      </c>
      <c r="G9" s="41">
        <v>1485</v>
      </c>
      <c r="H9" s="43">
        <f t="shared" si="2"/>
        <v>59.163346613545819</v>
      </c>
      <c r="I9" s="42">
        <v>1200</v>
      </c>
      <c r="J9" s="41">
        <v>792</v>
      </c>
      <c r="K9" s="43">
        <f t="shared" si="3"/>
        <v>66</v>
      </c>
      <c r="L9" s="42">
        <v>1000</v>
      </c>
      <c r="M9" s="42">
        <v>450</v>
      </c>
      <c r="N9" s="43">
        <f t="shared" si="8"/>
        <v>45</v>
      </c>
      <c r="O9" s="43">
        <v>2000</v>
      </c>
      <c r="P9" s="44">
        <v>1962</v>
      </c>
      <c r="Q9" s="43">
        <f>P9/O9*100</f>
        <v>98.1</v>
      </c>
      <c r="R9" s="44">
        <v>2884</v>
      </c>
      <c r="S9" s="42">
        <v>5000</v>
      </c>
      <c r="T9" s="42">
        <f t="shared" si="9"/>
        <v>2018.8</v>
      </c>
      <c r="U9" s="43">
        <f t="shared" si="4"/>
        <v>40.375999999999998</v>
      </c>
      <c r="V9" s="41">
        <v>2292</v>
      </c>
      <c r="W9" s="43">
        <f t="shared" si="5"/>
        <v>25.91792656587473</v>
      </c>
      <c r="X9" s="43">
        <f t="shared" si="6"/>
        <v>16.477278617710581</v>
      </c>
      <c r="Y9" s="43">
        <f t="shared" si="7"/>
        <v>63.574833333333324</v>
      </c>
      <c r="Z9" s="42">
        <v>926</v>
      </c>
    </row>
    <row r="10" spans="1:29" s="3" customFormat="1" ht="40.200000000000003" customHeight="1">
      <c r="A10" s="40" t="s">
        <v>15</v>
      </c>
      <c r="B10" s="41">
        <f t="shared" si="0"/>
        <v>1981</v>
      </c>
      <c r="C10" s="42">
        <v>300</v>
      </c>
      <c r="D10" s="41">
        <v>201</v>
      </c>
      <c r="E10" s="43">
        <f t="shared" si="1"/>
        <v>67</v>
      </c>
      <c r="F10" s="42">
        <v>2936</v>
      </c>
      <c r="G10" s="41">
        <v>1780</v>
      </c>
      <c r="H10" s="43">
        <f t="shared" si="2"/>
        <v>60.626702997275203</v>
      </c>
      <c r="I10" s="42">
        <v>500</v>
      </c>
      <c r="J10" s="42">
        <v>175</v>
      </c>
      <c r="K10" s="43">
        <f t="shared" si="3"/>
        <v>35</v>
      </c>
      <c r="L10" s="42">
        <v>900</v>
      </c>
      <c r="M10" s="41">
        <v>704</v>
      </c>
      <c r="N10" s="43">
        <f t="shared" si="8"/>
        <v>78.222222222222229</v>
      </c>
      <c r="O10" s="43">
        <v>1000</v>
      </c>
      <c r="P10" s="44">
        <v>583</v>
      </c>
      <c r="Q10" s="43">
        <f>P10/O10*100</f>
        <v>58.3</v>
      </c>
      <c r="R10" s="43">
        <v>3105</v>
      </c>
      <c r="S10" s="42">
        <v>4060</v>
      </c>
      <c r="T10" s="42">
        <f t="shared" si="9"/>
        <v>2173.5</v>
      </c>
      <c r="U10" s="43">
        <f t="shared" si="4"/>
        <v>53.534482758620697</v>
      </c>
      <c r="V10" s="41">
        <v>864</v>
      </c>
      <c r="W10" s="43">
        <f t="shared" si="5"/>
        <v>28.543438077634015</v>
      </c>
      <c r="X10" s="43">
        <f t="shared" si="6"/>
        <v>16.091219963031424</v>
      </c>
      <c r="Y10" s="43">
        <f t="shared" si="7"/>
        <v>56.374498122004916</v>
      </c>
      <c r="Z10" s="42">
        <v>541</v>
      </c>
    </row>
    <row r="11" spans="1:29" s="3" customFormat="1" ht="40.200000000000003" customHeight="1">
      <c r="A11" s="40" t="s">
        <v>16</v>
      </c>
      <c r="B11" s="41">
        <f t="shared" si="0"/>
        <v>3463</v>
      </c>
      <c r="C11" s="42">
        <v>500</v>
      </c>
      <c r="D11" s="42">
        <v>500</v>
      </c>
      <c r="E11" s="43">
        <f t="shared" si="1"/>
        <v>100</v>
      </c>
      <c r="F11" s="42">
        <v>2963</v>
      </c>
      <c r="G11" s="41">
        <v>2963</v>
      </c>
      <c r="H11" s="43">
        <f t="shared" si="2"/>
        <v>100</v>
      </c>
      <c r="I11" s="42">
        <v>1000</v>
      </c>
      <c r="J11" s="42">
        <v>502</v>
      </c>
      <c r="K11" s="43">
        <f t="shared" si="3"/>
        <v>50.2</v>
      </c>
      <c r="L11" s="42">
        <v>2000</v>
      </c>
      <c r="M11" s="41">
        <v>3409.5</v>
      </c>
      <c r="N11" s="43">
        <f t="shared" si="8"/>
        <v>170.47499999999999</v>
      </c>
      <c r="O11" s="43">
        <v>1800</v>
      </c>
      <c r="P11" s="44">
        <v>582</v>
      </c>
      <c r="Q11" s="43">
        <f>P11/O11*100</f>
        <v>32.333333333333329</v>
      </c>
      <c r="R11" s="43">
        <v>8931</v>
      </c>
      <c r="S11" s="42">
        <v>5300</v>
      </c>
      <c r="T11" s="42">
        <f t="shared" si="9"/>
        <v>6251.7</v>
      </c>
      <c r="U11" s="43">
        <f>T11/S11*100</f>
        <v>117.9566037735849</v>
      </c>
      <c r="V11" s="42">
        <v>1089</v>
      </c>
      <c r="W11" s="43">
        <f t="shared" si="5"/>
        <v>29.489795918367349</v>
      </c>
      <c r="X11" s="43">
        <f t="shared" si="6"/>
        <v>28.904013605442181</v>
      </c>
      <c r="Y11" s="43">
        <f t="shared" si="7"/>
        <v>98.013610149942338</v>
      </c>
      <c r="Z11" s="42">
        <v>882</v>
      </c>
    </row>
    <row r="12" spans="1:29" s="3" customFormat="1" ht="40.200000000000003" customHeight="1">
      <c r="A12" s="40" t="s">
        <v>17</v>
      </c>
      <c r="B12" s="41">
        <f t="shared" si="0"/>
        <v>5545</v>
      </c>
      <c r="C12" s="42">
        <v>3001</v>
      </c>
      <c r="D12" s="41">
        <v>2140</v>
      </c>
      <c r="E12" s="43">
        <f t="shared" si="1"/>
        <v>71.309563478840388</v>
      </c>
      <c r="F12" s="42">
        <v>3800</v>
      </c>
      <c r="G12" s="41">
        <v>3405</v>
      </c>
      <c r="H12" s="43">
        <f t="shared" si="2"/>
        <v>89.605263157894726</v>
      </c>
      <c r="I12" s="42">
        <v>900</v>
      </c>
      <c r="J12" s="42">
        <v>760</v>
      </c>
      <c r="K12" s="43">
        <f t="shared" si="3"/>
        <v>84.444444444444443</v>
      </c>
      <c r="L12" s="42">
        <v>33000</v>
      </c>
      <c r="M12" s="41">
        <v>16122</v>
      </c>
      <c r="N12" s="43">
        <f t="shared" si="8"/>
        <v>48.854545454545459</v>
      </c>
      <c r="O12" s="43"/>
      <c r="P12" s="43"/>
      <c r="Q12" s="43">
        <v>0</v>
      </c>
      <c r="R12" s="44"/>
      <c r="S12" s="42">
        <v>15000</v>
      </c>
      <c r="T12" s="42">
        <f t="shared" si="9"/>
        <v>0</v>
      </c>
      <c r="U12" s="43">
        <f t="shared" si="4"/>
        <v>0</v>
      </c>
      <c r="V12" s="41">
        <v>4116.3999999999996</v>
      </c>
      <c r="W12" s="43">
        <f t="shared" si="5"/>
        <v>39.954545454545453</v>
      </c>
      <c r="X12" s="43">
        <f t="shared" si="6"/>
        <v>16.181272727272727</v>
      </c>
      <c r="Y12" s="43">
        <f t="shared" si="7"/>
        <v>40.499203640500568</v>
      </c>
      <c r="Z12" s="42">
        <v>3300</v>
      </c>
    </row>
    <row r="13" spans="1:29" ht="33" customHeight="1">
      <c r="A13" s="31" t="s">
        <v>18</v>
      </c>
      <c r="B13" s="32">
        <f>SUM(B6:B12)</f>
        <v>18263</v>
      </c>
      <c r="C13" s="32">
        <f>C6+C7+C8+C9+C10+C11+C12</f>
        <v>5856</v>
      </c>
      <c r="D13" s="32">
        <f>SUM(D6:D12)</f>
        <v>3986</v>
      </c>
      <c r="E13" s="33">
        <f>D13/C13*100</f>
        <v>68.066939890710387</v>
      </c>
      <c r="F13" s="32">
        <f>F6+F7+F8+F9+F10+F11+F12</f>
        <v>17880</v>
      </c>
      <c r="G13" s="32">
        <f>SUM(G6:G12)</f>
        <v>14277</v>
      </c>
      <c r="H13" s="33">
        <f t="shared" si="2"/>
        <v>79.848993288590606</v>
      </c>
      <c r="I13" s="32">
        <f>I6+I7+I8+I9+I10+I11+I12</f>
        <v>5707</v>
      </c>
      <c r="J13" s="33">
        <f>J6+J7+J8+J9+J10+J11+J12</f>
        <v>3810.9</v>
      </c>
      <c r="K13" s="33">
        <f t="shared" si="3"/>
        <v>66.77588925880498</v>
      </c>
      <c r="L13" s="32">
        <f>L6+L8+L7+L9+L10+L11+L12</f>
        <v>37900</v>
      </c>
      <c r="M13" s="32">
        <f>M6+M7+M8+M9+M10+M11+M12</f>
        <v>20685.5</v>
      </c>
      <c r="N13" s="33">
        <f t="shared" si="8"/>
        <v>54.579155672823219</v>
      </c>
      <c r="O13" s="33">
        <f>O6+O7+O8+O9+O10+O11+O12</f>
        <v>5800</v>
      </c>
      <c r="P13" s="33">
        <f>P6+P7+P8+P9+P10+P11+P12</f>
        <v>3597</v>
      </c>
      <c r="Q13" s="33">
        <f>P13/O13*100</f>
        <v>62.017241379310342</v>
      </c>
      <c r="R13" s="33">
        <f>SUM(R6:R12)</f>
        <v>26882</v>
      </c>
      <c r="S13" s="32">
        <f>S6+S7+S8+S9+S10+S11+S12</f>
        <v>48860</v>
      </c>
      <c r="T13" s="32">
        <f>SUM(T6:T12)</f>
        <v>18817.399999999998</v>
      </c>
      <c r="U13" s="33">
        <f t="shared" si="4"/>
        <v>38.512893982808016</v>
      </c>
      <c r="V13" s="32">
        <f>V6+V7+V8+V9+V10+V11+V12</f>
        <v>14943.4</v>
      </c>
      <c r="W13" s="33">
        <f t="shared" si="5"/>
        <v>32.268782722513087</v>
      </c>
      <c r="X13" s="33">
        <f>(J13*10*0.45/Z13)+(M13*10*0.31/Z13)+(P13*10*0.35/Z13)+(T13*10*0.17/Z13)</f>
        <v>16.472929319371726</v>
      </c>
      <c r="Y13" s="33">
        <f>X13/W13*100</f>
        <v>51.049119085235887</v>
      </c>
      <c r="Z13" s="32">
        <f>Z6+Z7+Z8+Z9+Z10+Z11+Z12</f>
        <v>7640</v>
      </c>
    </row>
    <row r="14" spans="1:29" ht="33" customHeight="1">
      <c r="A14" s="19" t="s">
        <v>19</v>
      </c>
      <c r="B14" s="29">
        <v>1637.5</v>
      </c>
      <c r="C14" s="29"/>
      <c r="D14" s="29"/>
      <c r="E14" s="30"/>
      <c r="F14" s="29">
        <v>1800</v>
      </c>
      <c r="G14" s="29">
        <v>1943</v>
      </c>
      <c r="H14" s="30"/>
      <c r="I14" s="29"/>
      <c r="J14" s="29">
        <v>1099</v>
      </c>
      <c r="K14" s="30"/>
      <c r="L14" s="29"/>
      <c r="M14" s="29"/>
      <c r="N14" s="30"/>
      <c r="O14" s="29"/>
      <c r="P14" s="29"/>
      <c r="Q14" s="30"/>
      <c r="R14" s="30">
        <v>3827</v>
      </c>
      <c r="S14" s="29"/>
      <c r="T14" s="29">
        <f t="shared" si="9"/>
        <v>2678.9</v>
      </c>
      <c r="U14" s="30"/>
      <c r="V14" s="29"/>
      <c r="W14" s="29"/>
      <c r="X14" s="33">
        <f>(J14*10*0.45/Z14)+(M14*10*0.31/Z14)+(P14*10*0.35/Z14)+(T14*10*0.17/Z14)</f>
        <v>34.048853046594985</v>
      </c>
      <c r="Y14" s="30"/>
      <c r="Z14" s="29">
        <v>279</v>
      </c>
    </row>
    <row r="15" spans="1:29" ht="33" customHeight="1">
      <c r="A15" s="45" t="s">
        <v>20</v>
      </c>
      <c r="B15" s="46">
        <f>B13+B14</f>
        <v>19900.5</v>
      </c>
      <c r="C15" s="46">
        <f>C13+C14</f>
        <v>5856</v>
      </c>
      <c r="D15" s="46">
        <f>D13+D14</f>
        <v>3986</v>
      </c>
      <c r="E15" s="47">
        <f>D15/C15*100</f>
        <v>68.066939890710387</v>
      </c>
      <c r="F15" s="46">
        <f>F13+F14</f>
        <v>19680</v>
      </c>
      <c r="G15" s="46">
        <f>G13+G14</f>
        <v>16220</v>
      </c>
      <c r="H15" s="47">
        <f>G15/F15*100</f>
        <v>82.418699186991873</v>
      </c>
      <c r="I15" s="46">
        <f>I13+I14</f>
        <v>5707</v>
      </c>
      <c r="J15" s="46">
        <f>J13+J14</f>
        <v>4909.8999999999996</v>
      </c>
      <c r="K15" s="47">
        <f>J15/I15*100</f>
        <v>86.032942001051339</v>
      </c>
      <c r="L15" s="46">
        <f>L13+L14</f>
        <v>37900</v>
      </c>
      <c r="M15" s="46">
        <f>M13+M14</f>
        <v>20685.5</v>
      </c>
      <c r="N15" s="47">
        <f>M15/L15*100</f>
        <v>54.579155672823219</v>
      </c>
      <c r="O15" s="47">
        <f>O13+O14</f>
        <v>5800</v>
      </c>
      <c r="P15" s="48">
        <f>P13+P14</f>
        <v>3597</v>
      </c>
      <c r="Q15" s="47">
        <f>P15/O15*100</f>
        <v>62.017241379310342</v>
      </c>
      <c r="R15" s="47">
        <f>R13+R14</f>
        <v>30709</v>
      </c>
      <c r="S15" s="46">
        <f>S14+S13</f>
        <v>48860</v>
      </c>
      <c r="T15" s="46">
        <f t="shared" si="9"/>
        <v>21496.3</v>
      </c>
      <c r="U15" s="47">
        <f>T15/S15*100</f>
        <v>43.995702005730656</v>
      </c>
      <c r="V15" s="46">
        <f>V13+V14</f>
        <v>14943.4</v>
      </c>
      <c r="W15" s="46"/>
      <c r="X15" s="47">
        <f>(J15*10*0.45/Z15)+(M15*10*0.31/Z15)+(P15*10*0.35/Z15)+(T15*10*0.17/Z15)</f>
        <v>17.092159363556004</v>
      </c>
      <c r="Y15" s="47"/>
      <c r="Z15" s="46">
        <f>Z13+Z14</f>
        <v>7919</v>
      </c>
    </row>
    <row r="16" spans="1:29" ht="33" customHeight="1">
      <c r="A16" s="31" t="s">
        <v>49</v>
      </c>
      <c r="B16" s="32">
        <v>21660</v>
      </c>
      <c r="C16" s="32"/>
      <c r="D16" s="32">
        <v>4834</v>
      </c>
      <c r="E16" s="33"/>
      <c r="F16" s="32"/>
      <c r="G16" s="32">
        <v>16866</v>
      </c>
      <c r="H16" s="33"/>
      <c r="I16" s="32"/>
      <c r="J16" s="32">
        <v>9366.7000000000007</v>
      </c>
      <c r="K16" s="33"/>
      <c r="L16" s="32"/>
      <c r="M16" s="33">
        <v>26234.5</v>
      </c>
      <c r="N16" s="33"/>
      <c r="O16" s="33"/>
      <c r="P16" s="33">
        <v>6561</v>
      </c>
      <c r="Q16" s="33"/>
      <c r="R16" s="33">
        <v>51612</v>
      </c>
      <c r="S16" s="32"/>
      <c r="T16" s="32">
        <v>36128</v>
      </c>
      <c r="U16" s="33"/>
      <c r="V16" s="32">
        <v>18698.2</v>
      </c>
      <c r="W16" s="32"/>
      <c r="X16" s="33">
        <v>24.6</v>
      </c>
      <c r="Y16" s="33"/>
      <c r="Z16" s="32">
        <v>8437</v>
      </c>
    </row>
    <row r="17" spans="1:26" ht="25.2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</sheetData>
  <mergeCells count="15">
    <mergeCell ref="A3:A5"/>
    <mergeCell ref="C3:E4"/>
    <mergeCell ref="B3:B5"/>
    <mergeCell ref="R4:R5"/>
    <mergeCell ref="A1:Z1"/>
    <mergeCell ref="A2:Z2"/>
    <mergeCell ref="I3:U3"/>
    <mergeCell ref="F3:H4"/>
    <mergeCell ref="V3:V5"/>
    <mergeCell ref="Z3:Z5"/>
    <mergeCell ref="W3:Y4"/>
    <mergeCell ref="I4:K4"/>
    <mergeCell ref="L4:N4"/>
    <mergeCell ref="S4:U4"/>
    <mergeCell ref="O4:Q4"/>
  </mergeCells>
  <pageMargins left="0.31496062992125984" right="0.11811023622047245" top="0.74803149606299213" bottom="0.15748031496062992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28"/>
  <sheetViews>
    <sheetView view="pageBreakPreview" zoomScale="54" zoomScaleNormal="75" zoomScaleSheetLayoutView="54" workbookViewId="0">
      <selection activeCell="P11" sqref="P11"/>
    </sheetView>
  </sheetViews>
  <sheetFormatPr defaultRowHeight="14.4"/>
  <cols>
    <col min="1" max="1" width="50.6640625" customWidth="1"/>
    <col min="2" max="2" width="10.5546875" customWidth="1"/>
    <col min="3" max="5" width="9.5546875" customWidth="1"/>
    <col min="6" max="6" width="11.5546875" customWidth="1"/>
    <col min="7" max="7" width="15.33203125" customWidth="1"/>
    <col min="8" max="8" width="12.5546875" customWidth="1"/>
    <col min="9" max="9" width="14.109375" customWidth="1"/>
    <col min="10" max="10" width="15.5546875" customWidth="1"/>
    <col min="11" max="11" width="13" customWidth="1"/>
    <col min="12" max="13" width="7.6640625" customWidth="1"/>
    <col min="14" max="14" width="10.88671875" customWidth="1"/>
    <col min="15" max="17" width="7.6640625" customWidth="1"/>
    <col min="18" max="18" width="16.88671875" customWidth="1"/>
    <col min="19" max="19" width="11.33203125" customWidth="1"/>
    <col min="20" max="20" width="15.5546875" customWidth="1"/>
    <col min="21" max="21" width="9.5546875" customWidth="1"/>
  </cols>
  <sheetData>
    <row r="1" spans="1:72" ht="24" customHeight="1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1"/>
      <c r="W1" s="1"/>
      <c r="X1" s="1"/>
    </row>
    <row r="2" spans="1:72" ht="30.7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2"/>
      <c r="W2" s="2"/>
      <c r="X2" s="2"/>
    </row>
    <row r="3" spans="1:72" ht="26.25" customHeight="1">
      <c r="A3" s="66" t="s">
        <v>0</v>
      </c>
      <c r="B3" s="69" t="s">
        <v>25</v>
      </c>
      <c r="C3" s="72" t="s">
        <v>24</v>
      </c>
      <c r="D3" s="73"/>
      <c r="E3" s="74"/>
      <c r="F3" s="72" t="s">
        <v>21</v>
      </c>
      <c r="G3" s="73"/>
      <c r="H3" s="74"/>
      <c r="I3" s="78" t="s">
        <v>10</v>
      </c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80"/>
      <c r="V3" s="2"/>
      <c r="W3" s="2"/>
      <c r="X3" s="2"/>
    </row>
    <row r="4" spans="1:72" ht="97.5" customHeight="1">
      <c r="A4" s="67"/>
      <c r="B4" s="70"/>
      <c r="C4" s="75"/>
      <c r="D4" s="76"/>
      <c r="E4" s="77"/>
      <c r="F4" s="75"/>
      <c r="G4" s="76"/>
      <c r="H4" s="77"/>
      <c r="I4" s="81" t="s">
        <v>1</v>
      </c>
      <c r="J4" s="81"/>
      <c r="K4" s="81"/>
      <c r="L4" s="81" t="s">
        <v>2</v>
      </c>
      <c r="M4" s="81"/>
      <c r="N4" s="81"/>
      <c r="O4" s="82" t="s">
        <v>22</v>
      </c>
      <c r="P4" s="83"/>
      <c r="Q4" s="84"/>
      <c r="R4" s="69" t="s">
        <v>26</v>
      </c>
      <c r="S4" s="81" t="s">
        <v>27</v>
      </c>
      <c r="T4" s="81"/>
      <c r="U4" s="81"/>
    </row>
    <row r="5" spans="1:72" ht="129" customHeight="1">
      <c r="A5" s="68"/>
      <c r="B5" s="71"/>
      <c r="C5" s="10" t="s">
        <v>3</v>
      </c>
      <c r="D5" s="10" t="s">
        <v>4</v>
      </c>
      <c r="E5" s="11" t="s">
        <v>5</v>
      </c>
      <c r="F5" s="10" t="s">
        <v>3</v>
      </c>
      <c r="G5" s="10" t="s">
        <v>4</v>
      </c>
      <c r="H5" s="11" t="s">
        <v>5</v>
      </c>
      <c r="I5" s="10" t="s">
        <v>3</v>
      </c>
      <c r="J5" s="10" t="s">
        <v>4</v>
      </c>
      <c r="K5" s="11" t="s">
        <v>5</v>
      </c>
      <c r="L5" s="10" t="s">
        <v>3</v>
      </c>
      <c r="M5" s="10" t="s">
        <v>4</v>
      </c>
      <c r="N5" s="11" t="s">
        <v>5</v>
      </c>
      <c r="O5" s="10" t="s">
        <v>3</v>
      </c>
      <c r="P5" s="10" t="s">
        <v>4</v>
      </c>
      <c r="Q5" s="11" t="s">
        <v>5</v>
      </c>
      <c r="R5" s="81"/>
      <c r="S5" s="10" t="s">
        <v>3</v>
      </c>
      <c r="T5" s="10" t="s">
        <v>4</v>
      </c>
      <c r="U5" s="11" t="s">
        <v>5</v>
      </c>
    </row>
    <row r="6" spans="1:72" ht="42" customHeight="1">
      <c r="A6" s="12" t="s">
        <v>28</v>
      </c>
      <c r="B6" s="35">
        <f>D6+G6</f>
        <v>138</v>
      </c>
      <c r="C6" s="13"/>
      <c r="D6" s="13"/>
      <c r="E6" s="14" t="e">
        <f>D6/C6*100</f>
        <v>#DIV/0!</v>
      </c>
      <c r="F6" s="13">
        <v>138</v>
      </c>
      <c r="G6" s="49">
        <v>138</v>
      </c>
      <c r="H6" s="14">
        <f>G6/F6*100</f>
        <v>100</v>
      </c>
      <c r="I6" s="13"/>
      <c r="J6" s="49">
        <v>44</v>
      </c>
      <c r="K6" s="14" t="e">
        <f>J6/I6*100</f>
        <v>#DIV/0!</v>
      </c>
      <c r="L6" s="13"/>
      <c r="M6" s="13"/>
      <c r="N6" s="14">
        <v>0</v>
      </c>
      <c r="O6" s="13"/>
      <c r="P6" s="13"/>
      <c r="Q6" s="14">
        <v>0</v>
      </c>
      <c r="R6" s="14"/>
      <c r="S6" s="13"/>
      <c r="T6" s="26"/>
      <c r="U6" s="14" t="e">
        <f>T6/S6*100</f>
        <v>#DIV/0!</v>
      </c>
    </row>
    <row r="7" spans="1:72" ht="42" customHeight="1">
      <c r="A7" s="12" t="s">
        <v>29</v>
      </c>
      <c r="B7" s="35">
        <f>D7+G7</f>
        <v>250</v>
      </c>
      <c r="C7" s="13"/>
      <c r="D7" s="13"/>
      <c r="E7" s="14" t="e">
        <f t="shared" ref="E7:E12" si="0">D7/C7*100</f>
        <v>#DIV/0!</v>
      </c>
      <c r="F7" s="13">
        <v>377</v>
      </c>
      <c r="G7" s="49">
        <v>250</v>
      </c>
      <c r="H7" s="14">
        <f t="shared" ref="H7:H22" si="1">G7/F7*100</f>
        <v>66.312997347480106</v>
      </c>
      <c r="I7" s="13"/>
      <c r="J7" s="49">
        <v>100</v>
      </c>
      <c r="K7" s="14" t="e">
        <f t="shared" ref="K7:K13" si="2">J7/I7*100</f>
        <v>#DIV/0!</v>
      </c>
      <c r="L7" s="13">
        <v>0</v>
      </c>
      <c r="M7" s="13">
        <v>0</v>
      </c>
      <c r="N7" s="14">
        <v>0</v>
      </c>
      <c r="O7" s="13">
        <v>0</v>
      </c>
      <c r="P7" s="13">
        <v>0</v>
      </c>
      <c r="Q7" s="14">
        <v>0</v>
      </c>
      <c r="R7" s="17">
        <v>170</v>
      </c>
      <c r="S7" s="13"/>
      <c r="T7" s="37">
        <f t="shared" ref="T7:T21" si="3">R7*0.7</f>
        <v>118.99999999999999</v>
      </c>
      <c r="U7" s="14" t="e">
        <f t="shared" ref="U7:U15" si="4">T7/S7*100</f>
        <v>#DIV/0!</v>
      </c>
    </row>
    <row r="8" spans="1:72" ht="42" customHeight="1">
      <c r="A8" s="12" t="s">
        <v>30</v>
      </c>
      <c r="B8" s="35">
        <f t="shared" ref="B8:B21" si="5">D8+G8</f>
        <v>250</v>
      </c>
      <c r="C8" s="13"/>
      <c r="D8" s="13"/>
      <c r="E8" s="14" t="e">
        <f t="shared" si="0"/>
        <v>#DIV/0!</v>
      </c>
      <c r="F8" s="13">
        <v>250</v>
      </c>
      <c r="G8" s="36">
        <v>250</v>
      </c>
      <c r="H8" s="20">
        <f t="shared" si="1"/>
        <v>100</v>
      </c>
      <c r="I8" s="15"/>
      <c r="J8" s="36">
        <v>50</v>
      </c>
      <c r="K8" s="20" t="e">
        <f t="shared" si="2"/>
        <v>#DIV/0!</v>
      </c>
      <c r="L8" s="13"/>
      <c r="M8" s="13">
        <v>0</v>
      </c>
      <c r="N8" s="14" t="e">
        <f t="shared" ref="N8:N13" si="6">M8/L8*100</f>
        <v>#DIV/0!</v>
      </c>
      <c r="O8" s="14">
        <v>0</v>
      </c>
      <c r="P8" s="14">
        <v>0</v>
      </c>
      <c r="Q8" s="14" t="e">
        <f t="shared" ref="Q8:Q13" si="7">P8/O8*100</f>
        <v>#DIV/0!</v>
      </c>
      <c r="R8" s="17">
        <v>800</v>
      </c>
      <c r="S8" s="13"/>
      <c r="T8" s="37">
        <f t="shared" si="3"/>
        <v>560</v>
      </c>
      <c r="U8" s="14" t="e">
        <f t="shared" si="4"/>
        <v>#DIV/0!</v>
      </c>
      <c r="AA8" s="4"/>
    </row>
    <row r="9" spans="1:72" s="3" customFormat="1" ht="42" customHeight="1">
      <c r="A9" s="12" t="s">
        <v>31</v>
      </c>
      <c r="B9" s="35">
        <f t="shared" si="5"/>
        <v>0</v>
      </c>
      <c r="C9" s="13"/>
      <c r="D9" s="13"/>
      <c r="E9" s="14" t="e">
        <f t="shared" si="0"/>
        <v>#DIV/0!</v>
      </c>
      <c r="F9" s="13">
        <v>155.19999999999999</v>
      </c>
      <c r="G9" s="36"/>
      <c r="H9" s="20">
        <f t="shared" si="1"/>
        <v>0</v>
      </c>
      <c r="I9" s="15"/>
      <c r="J9" s="36"/>
      <c r="K9" s="14" t="e">
        <f t="shared" si="2"/>
        <v>#DIV/0!</v>
      </c>
      <c r="L9" s="13"/>
      <c r="M9" s="13"/>
      <c r="N9" s="14" t="e">
        <f t="shared" si="6"/>
        <v>#DIV/0!</v>
      </c>
      <c r="O9" s="14">
        <v>0</v>
      </c>
      <c r="P9" s="14">
        <v>0</v>
      </c>
      <c r="Q9" s="14" t="e">
        <f t="shared" si="7"/>
        <v>#DIV/0!</v>
      </c>
      <c r="R9" s="14"/>
      <c r="S9" s="13"/>
      <c r="T9" s="26">
        <f t="shared" si="3"/>
        <v>0</v>
      </c>
      <c r="U9" s="14" t="e">
        <f t="shared" si="4"/>
        <v>#DIV/0!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</row>
    <row r="10" spans="1:72" ht="42" customHeight="1">
      <c r="A10" s="12" t="s">
        <v>32</v>
      </c>
      <c r="B10" s="35">
        <f t="shared" si="5"/>
        <v>117.5</v>
      </c>
      <c r="C10" s="13"/>
      <c r="D10" s="13"/>
      <c r="E10" s="14" t="e">
        <f t="shared" si="0"/>
        <v>#DIV/0!</v>
      </c>
      <c r="F10" s="13">
        <v>117.5</v>
      </c>
      <c r="G10" s="49">
        <v>117.5</v>
      </c>
      <c r="H10" s="20">
        <f t="shared" si="1"/>
        <v>100</v>
      </c>
      <c r="I10" s="15"/>
      <c r="J10" s="49">
        <v>200</v>
      </c>
      <c r="K10" s="14" t="e">
        <f t="shared" si="2"/>
        <v>#DIV/0!</v>
      </c>
      <c r="L10" s="13"/>
      <c r="M10" s="13"/>
      <c r="N10" s="14" t="e">
        <f t="shared" si="6"/>
        <v>#DIV/0!</v>
      </c>
      <c r="O10" s="14">
        <v>0</v>
      </c>
      <c r="P10" s="14">
        <v>0</v>
      </c>
      <c r="Q10" s="14" t="e">
        <f t="shared" si="7"/>
        <v>#DIV/0!</v>
      </c>
      <c r="R10" s="14"/>
      <c r="S10" s="13"/>
      <c r="T10" s="26">
        <f t="shared" si="3"/>
        <v>0</v>
      </c>
      <c r="U10" s="14" t="e">
        <f t="shared" si="4"/>
        <v>#DIV/0!</v>
      </c>
    </row>
    <row r="11" spans="1:72" ht="42" customHeight="1">
      <c r="A11" s="12" t="s">
        <v>33</v>
      </c>
      <c r="B11" s="35">
        <f t="shared" si="5"/>
        <v>514.5</v>
      </c>
      <c r="C11" s="13"/>
      <c r="D11" s="13"/>
      <c r="E11" s="14" t="e">
        <f t="shared" si="0"/>
        <v>#DIV/0!</v>
      </c>
      <c r="F11" s="13">
        <v>514.5</v>
      </c>
      <c r="G11" s="36">
        <v>514.5</v>
      </c>
      <c r="H11" s="14">
        <f t="shared" si="1"/>
        <v>100</v>
      </c>
      <c r="I11" s="15"/>
      <c r="J11" s="36">
        <v>180.51</v>
      </c>
      <c r="K11" s="14" t="e">
        <f t="shared" si="2"/>
        <v>#DIV/0!</v>
      </c>
      <c r="L11" s="13"/>
      <c r="M11" s="13"/>
      <c r="N11" s="14" t="e">
        <f t="shared" si="6"/>
        <v>#DIV/0!</v>
      </c>
      <c r="O11" s="14"/>
      <c r="P11" s="14"/>
      <c r="Q11" s="14" t="e">
        <f t="shared" si="7"/>
        <v>#DIV/0!</v>
      </c>
      <c r="R11" s="14"/>
      <c r="S11" s="13"/>
      <c r="T11" s="26">
        <f t="shared" si="3"/>
        <v>0</v>
      </c>
      <c r="U11" s="14" t="e">
        <f t="shared" si="4"/>
        <v>#DIV/0!</v>
      </c>
    </row>
    <row r="12" spans="1:72" ht="42" customHeight="1">
      <c r="A12" s="12" t="s">
        <v>34</v>
      </c>
      <c r="B12" s="35">
        <f t="shared" si="5"/>
        <v>60</v>
      </c>
      <c r="C12" s="13"/>
      <c r="D12" s="13"/>
      <c r="E12" s="14" t="e">
        <f t="shared" si="0"/>
        <v>#DIV/0!</v>
      </c>
      <c r="F12" s="13">
        <v>60</v>
      </c>
      <c r="G12" s="36">
        <v>60</v>
      </c>
      <c r="H12" s="20">
        <f t="shared" si="1"/>
        <v>100</v>
      </c>
      <c r="I12" s="15" t="s">
        <v>46</v>
      </c>
      <c r="J12" s="49">
        <v>15</v>
      </c>
      <c r="K12" s="14" t="e">
        <f t="shared" si="2"/>
        <v>#VALUE!</v>
      </c>
      <c r="L12" s="13"/>
      <c r="M12" s="13"/>
      <c r="N12" s="14" t="e">
        <f t="shared" si="6"/>
        <v>#DIV/0!</v>
      </c>
      <c r="O12" s="14"/>
      <c r="P12" s="14"/>
      <c r="Q12" s="14" t="e">
        <f t="shared" si="7"/>
        <v>#DIV/0!</v>
      </c>
      <c r="R12" s="14"/>
      <c r="S12" s="13"/>
      <c r="T12" s="26">
        <f t="shared" si="3"/>
        <v>0</v>
      </c>
      <c r="U12" s="14" t="e">
        <f t="shared" si="4"/>
        <v>#DIV/0!</v>
      </c>
    </row>
    <row r="13" spans="1:72" ht="42" customHeight="1">
      <c r="A13" s="23" t="s">
        <v>41</v>
      </c>
      <c r="B13" s="24">
        <f>SUM(B6:B12)</f>
        <v>1330</v>
      </c>
      <c r="C13" s="24">
        <f>SUM(C6:C12)</f>
        <v>0</v>
      </c>
      <c r="D13" s="24">
        <f>SUM(D6:D12)</f>
        <v>0</v>
      </c>
      <c r="E13" s="25" t="e">
        <f>D13/C13*100</f>
        <v>#DIV/0!</v>
      </c>
      <c r="F13" s="24">
        <f>SUM(F6:F12)</f>
        <v>1612.2</v>
      </c>
      <c r="G13" s="24">
        <f>SUM(G6:G12)</f>
        <v>1330</v>
      </c>
      <c r="H13" s="25">
        <f t="shared" si="1"/>
        <v>82.495968242153566</v>
      </c>
      <c r="I13" s="24">
        <f>SUM(I6:I12)</f>
        <v>0</v>
      </c>
      <c r="J13" s="24">
        <f>SUM(J6:J12)</f>
        <v>589.51</v>
      </c>
      <c r="K13" s="25" t="e">
        <f t="shared" si="2"/>
        <v>#DIV/0!</v>
      </c>
      <c r="L13" s="24">
        <f>SUM(L6:L12)</f>
        <v>0</v>
      </c>
      <c r="M13" s="24">
        <f>SUM(M6:M12)</f>
        <v>0</v>
      </c>
      <c r="N13" s="25" t="e">
        <f t="shared" si="6"/>
        <v>#DIV/0!</v>
      </c>
      <c r="O13" s="24">
        <f>SUM(O6:O12)</f>
        <v>0</v>
      </c>
      <c r="P13" s="24">
        <f>SUM(P6:P12)</f>
        <v>0</v>
      </c>
      <c r="Q13" s="25" t="e">
        <f t="shared" si="7"/>
        <v>#DIV/0!</v>
      </c>
      <c r="R13" s="25">
        <f>SUM(R6:R12)</f>
        <v>970</v>
      </c>
      <c r="S13" s="25">
        <f>SUM(S6:S12)</f>
        <v>0</v>
      </c>
      <c r="T13" s="25">
        <f>SUM(T6:T12)</f>
        <v>679</v>
      </c>
      <c r="U13" s="25" t="e">
        <f t="shared" si="4"/>
        <v>#DIV/0!</v>
      </c>
    </row>
    <row r="14" spans="1:72" ht="49.2" customHeight="1">
      <c r="A14" s="12" t="s">
        <v>36</v>
      </c>
      <c r="B14" s="35">
        <f t="shared" si="5"/>
        <v>150</v>
      </c>
      <c r="C14" s="16"/>
      <c r="D14" s="16"/>
      <c r="E14" s="17" t="e">
        <f t="shared" ref="E14:E23" si="8">D14/C14*100</f>
        <v>#DIV/0!</v>
      </c>
      <c r="F14" s="16">
        <v>300</v>
      </c>
      <c r="G14" s="49">
        <v>150</v>
      </c>
      <c r="H14" s="17"/>
      <c r="I14" s="16"/>
      <c r="J14" s="49">
        <v>100</v>
      </c>
      <c r="K14" s="17" t="e">
        <f t="shared" ref="K14:K23" si="9">J14/I14*100</f>
        <v>#DIV/0!</v>
      </c>
      <c r="L14" s="16"/>
      <c r="M14" s="16"/>
      <c r="N14" s="17"/>
      <c r="O14" s="16"/>
      <c r="P14" s="16"/>
      <c r="Q14" s="17"/>
      <c r="R14" s="17"/>
      <c r="S14" s="17"/>
      <c r="T14" s="16"/>
      <c r="U14" s="17"/>
    </row>
    <row r="15" spans="1:72" ht="49.2" customHeight="1">
      <c r="A15" s="12" t="s">
        <v>35</v>
      </c>
      <c r="B15" s="35">
        <f t="shared" si="5"/>
        <v>60</v>
      </c>
      <c r="C15" s="13"/>
      <c r="D15" s="13"/>
      <c r="E15" s="17" t="e">
        <f t="shared" si="8"/>
        <v>#DIV/0!</v>
      </c>
      <c r="F15" s="16">
        <v>124</v>
      </c>
      <c r="G15" s="16">
        <v>60</v>
      </c>
      <c r="H15" s="14">
        <f t="shared" si="1"/>
        <v>48.387096774193552</v>
      </c>
      <c r="I15" s="13"/>
      <c r="J15" s="16">
        <v>24</v>
      </c>
      <c r="K15" s="17" t="e">
        <f t="shared" si="9"/>
        <v>#DIV/0!</v>
      </c>
      <c r="L15" s="13"/>
      <c r="M15" s="13">
        <v>0</v>
      </c>
      <c r="N15" s="14"/>
      <c r="O15" s="13"/>
      <c r="P15" s="13">
        <v>0</v>
      </c>
      <c r="Q15" s="14"/>
      <c r="R15" s="14"/>
      <c r="S15" s="13"/>
      <c r="T15" s="13">
        <f t="shared" si="3"/>
        <v>0</v>
      </c>
      <c r="U15" s="14" t="e">
        <f t="shared" si="4"/>
        <v>#DIV/0!</v>
      </c>
    </row>
    <row r="16" spans="1:72" ht="49.2" customHeight="1">
      <c r="A16" s="12" t="s">
        <v>37</v>
      </c>
      <c r="B16" s="35">
        <f t="shared" si="5"/>
        <v>30</v>
      </c>
      <c r="C16" s="13"/>
      <c r="D16" s="13"/>
      <c r="E16" s="17" t="e">
        <f t="shared" si="8"/>
        <v>#DIV/0!</v>
      </c>
      <c r="F16" s="16">
        <v>144.6</v>
      </c>
      <c r="G16" s="36">
        <v>30</v>
      </c>
      <c r="H16" s="14">
        <f t="shared" si="1"/>
        <v>20.74688796680498</v>
      </c>
      <c r="I16" s="15"/>
      <c r="J16" s="36">
        <v>12</v>
      </c>
      <c r="K16" s="17" t="e">
        <f t="shared" si="9"/>
        <v>#DIV/0!</v>
      </c>
      <c r="L16" s="13"/>
      <c r="M16" s="13"/>
      <c r="N16" s="14"/>
      <c r="O16" s="13"/>
      <c r="P16" s="13"/>
      <c r="Q16" s="14"/>
      <c r="R16" s="14"/>
      <c r="S16" s="13"/>
      <c r="T16" s="13">
        <f t="shared" si="3"/>
        <v>0</v>
      </c>
      <c r="U16" s="14"/>
    </row>
    <row r="17" spans="1:21" ht="49.2" customHeight="1">
      <c r="A17" s="12" t="s">
        <v>39</v>
      </c>
      <c r="B17" s="35">
        <f t="shared" si="5"/>
        <v>8</v>
      </c>
      <c r="C17" s="13"/>
      <c r="D17" s="13"/>
      <c r="E17" s="17" t="e">
        <f t="shared" si="8"/>
        <v>#DIV/0!</v>
      </c>
      <c r="F17" s="16">
        <v>8</v>
      </c>
      <c r="G17" s="36">
        <v>8</v>
      </c>
      <c r="H17" s="14">
        <f t="shared" si="1"/>
        <v>100</v>
      </c>
      <c r="I17" s="15"/>
      <c r="J17" s="36">
        <v>32</v>
      </c>
      <c r="K17" s="17" t="e">
        <f t="shared" si="9"/>
        <v>#DIV/0!</v>
      </c>
      <c r="L17" s="13"/>
      <c r="M17" s="13"/>
      <c r="N17" s="14"/>
      <c r="O17" s="13"/>
      <c r="P17" s="13"/>
      <c r="Q17" s="14"/>
      <c r="R17" s="14"/>
      <c r="S17" s="13"/>
      <c r="T17" s="13">
        <f t="shared" si="3"/>
        <v>0</v>
      </c>
      <c r="U17" s="14"/>
    </row>
    <row r="18" spans="1:21" ht="49.2" customHeight="1">
      <c r="A18" s="12" t="s">
        <v>38</v>
      </c>
      <c r="B18" s="35">
        <f t="shared" si="5"/>
        <v>70</v>
      </c>
      <c r="C18" s="13"/>
      <c r="D18" s="13"/>
      <c r="E18" s="17" t="e">
        <f t="shared" si="8"/>
        <v>#DIV/0!</v>
      </c>
      <c r="F18" s="16">
        <v>200</v>
      </c>
      <c r="G18" s="36">
        <v>70</v>
      </c>
      <c r="H18" s="14">
        <f t="shared" si="1"/>
        <v>35</v>
      </c>
      <c r="I18" s="15"/>
      <c r="J18" s="36">
        <v>16</v>
      </c>
      <c r="K18" s="17" t="e">
        <f t="shared" si="9"/>
        <v>#DIV/0!</v>
      </c>
      <c r="L18" s="13"/>
      <c r="M18" s="13"/>
      <c r="N18" s="14"/>
      <c r="O18" s="13"/>
      <c r="P18" s="13"/>
      <c r="Q18" s="14"/>
      <c r="R18" s="14"/>
      <c r="S18" s="13"/>
      <c r="T18" s="13">
        <f t="shared" si="3"/>
        <v>0</v>
      </c>
      <c r="U18" s="14"/>
    </row>
    <row r="19" spans="1:21" ht="49.2" customHeight="1">
      <c r="A19" s="12" t="s">
        <v>43</v>
      </c>
      <c r="B19" s="35">
        <f t="shared" si="5"/>
        <v>40</v>
      </c>
      <c r="C19" s="13"/>
      <c r="D19" s="13"/>
      <c r="E19" s="17" t="e">
        <f t="shared" si="8"/>
        <v>#DIV/0!</v>
      </c>
      <c r="F19" s="16">
        <v>40</v>
      </c>
      <c r="G19" s="36">
        <v>40</v>
      </c>
      <c r="H19" s="14"/>
      <c r="I19" s="15"/>
      <c r="J19" s="36">
        <v>14</v>
      </c>
      <c r="K19" s="17" t="e">
        <f t="shared" si="9"/>
        <v>#DIV/0!</v>
      </c>
      <c r="L19" s="13"/>
      <c r="M19" s="13"/>
      <c r="N19" s="14"/>
      <c r="O19" s="13"/>
      <c r="P19" s="13"/>
      <c r="Q19" s="14"/>
      <c r="R19" s="14"/>
      <c r="S19" s="13"/>
      <c r="T19" s="13">
        <f t="shared" si="3"/>
        <v>0</v>
      </c>
      <c r="U19" s="14"/>
    </row>
    <row r="20" spans="1:21" ht="49.2" customHeight="1">
      <c r="A20" s="12" t="s">
        <v>44</v>
      </c>
      <c r="B20" s="35">
        <f t="shared" si="5"/>
        <v>120</v>
      </c>
      <c r="C20" s="13"/>
      <c r="D20" s="13"/>
      <c r="E20" s="17" t="e">
        <f t="shared" si="8"/>
        <v>#DIV/0!</v>
      </c>
      <c r="F20" s="16">
        <v>120</v>
      </c>
      <c r="G20" s="36">
        <v>120</v>
      </c>
      <c r="H20" s="14"/>
      <c r="I20" s="15"/>
      <c r="J20" s="49">
        <v>120</v>
      </c>
      <c r="K20" s="17" t="e">
        <f t="shared" si="9"/>
        <v>#DIV/0!</v>
      </c>
      <c r="L20" s="13"/>
      <c r="M20" s="13"/>
      <c r="N20" s="14"/>
      <c r="O20" s="13"/>
      <c r="P20" s="13"/>
      <c r="Q20" s="14"/>
      <c r="R20" s="14">
        <v>2857</v>
      </c>
      <c r="S20" s="13"/>
      <c r="T20" s="38">
        <f t="shared" si="3"/>
        <v>1999.8999999999999</v>
      </c>
      <c r="U20" s="14"/>
    </row>
    <row r="21" spans="1:21" ht="49.2" customHeight="1">
      <c r="A21" s="12" t="s">
        <v>45</v>
      </c>
      <c r="B21" s="35">
        <f t="shared" si="5"/>
        <v>0</v>
      </c>
      <c r="C21" s="13"/>
      <c r="D21" s="13"/>
      <c r="E21" s="17" t="e">
        <f t="shared" si="8"/>
        <v>#DIV/0!</v>
      </c>
      <c r="F21" s="16">
        <v>6.5</v>
      </c>
      <c r="G21" s="36"/>
      <c r="H21" s="14"/>
      <c r="I21" s="15"/>
      <c r="J21" s="36"/>
      <c r="K21" s="17" t="e">
        <f t="shared" si="9"/>
        <v>#DIV/0!</v>
      </c>
      <c r="L21" s="13"/>
      <c r="M21" s="13"/>
      <c r="N21" s="14"/>
      <c r="O21" s="13"/>
      <c r="P21" s="13"/>
      <c r="Q21" s="14"/>
      <c r="R21" s="14"/>
      <c r="S21" s="13"/>
      <c r="T21" s="13">
        <f t="shared" si="3"/>
        <v>0</v>
      </c>
      <c r="U21" s="14"/>
    </row>
    <row r="22" spans="1:21" ht="49.2" customHeight="1">
      <c r="A22" s="23" t="s">
        <v>42</v>
      </c>
      <c r="B22" s="24">
        <f>SUM(B14:B21)</f>
        <v>478</v>
      </c>
      <c r="C22" s="24">
        <f>SUM(C14:C21)</f>
        <v>0</v>
      </c>
      <c r="D22" s="24">
        <f>SUM(D14:D21)</f>
        <v>0</v>
      </c>
      <c r="E22" s="25" t="e">
        <f t="shared" si="8"/>
        <v>#DIV/0!</v>
      </c>
      <c r="F22" s="24">
        <f>SUM(F14:F21)</f>
        <v>943.1</v>
      </c>
      <c r="G22" s="24">
        <f>SUM(G14:G21)</f>
        <v>478</v>
      </c>
      <c r="H22" s="25">
        <f t="shared" si="1"/>
        <v>50.683914749231263</v>
      </c>
      <c r="I22" s="24">
        <f>SUM(I14:I21)</f>
        <v>0</v>
      </c>
      <c r="J22" s="24">
        <f>SUM(J14:J21)</f>
        <v>318</v>
      </c>
      <c r="K22" s="25" t="e">
        <f t="shared" si="9"/>
        <v>#DIV/0!</v>
      </c>
      <c r="L22" s="24"/>
      <c r="M22" s="24"/>
      <c r="N22" s="25"/>
      <c r="O22" s="24"/>
      <c r="P22" s="24"/>
      <c r="Q22" s="25"/>
      <c r="R22" s="25">
        <f>SUM(R14:R21)</f>
        <v>2857</v>
      </c>
      <c r="S22" s="24"/>
      <c r="T22" s="38">
        <f>SUM(T14:T21)</f>
        <v>1999.8999999999999</v>
      </c>
      <c r="U22" s="25"/>
    </row>
    <row r="23" spans="1:21" ht="49.2" customHeight="1">
      <c r="A23" s="18" t="s">
        <v>40</v>
      </c>
      <c r="B23" s="21">
        <f>B13+B22</f>
        <v>1808</v>
      </c>
      <c r="C23" s="21">
        <f>C13+C22</f>
        <v>0</v>
      </c>
      <c r="D23" s="21">
        <f>D13+D22</f>
        <v>0</v>
      </c>
      <c r="E23" s="22" t="e">
        <f t="shared" si="8"/>
        <v>#DIV/0!</v>
      </c>
      <c r="F23" s="21">
        <f>F13+F22</f>
        <v>2555.3000000000002</v>
      </c>
      <c r="G23" s="21">
        <f>G13+G22</f>
        <v>1808</v>
      </c>
      <c r="H23" s="22">
        <f>G23/F23*100</f>
        <v>70.754901577114225</v>
      </c>
      <c r="I23" s="21">
        <f>I13+I22</f>
        <v>0</v>
      </c>
      <c r="J23" s="21">
        <f>J13+J22</f>
        <v>907.51</v>
      </c>
      <c r="K23" s="22" t="e">
        <f t="shared" si="9"/>
        <v>#DIV/0!</v>
      </c>
      <c r="L23" s="21">
        <f>L13+L14+L15</f>
        <v>0</v>
      </c>
      <c r="M23" s="21">
        <f>M13+M14+M15</f>
        <v>0</v>
      </c>
      <c r="N23" s="22" t="e">
        <f>M23/L23*100</f>
        <v>#DIV/0!</v>
      </c>
      <c r="O23" s="22">
        <f>O13+O15</f>
        <v>0</v>
      </c>
      <c r="P23" s="22">
        <f>P13+P15</f>
        <v>0</v>
      </c>
      <c r="Q23" s="22" t="e">
        <f>P23/O23*100</f>
        <v>#DIV/0!</v>
      </c>
      <c r="R23" s="22">
        <f>R13+R22</f>
        <v>3827</v>
      </c>
      <c r="S23" s="22">
        <f>S13+S22</f>
        <v>0</v>
      </c>
      <c r="T23" s="22">
        <f>T13+T22</f>
        <v>2678.8999999999996</v>
      </c>
      <c r="U23" s="22" t="e">
        <f>T23/S23*100</f>
        <v>#DIV/0!</v>
      </c>
    </row>
    <row r="24" spans="1:21" ht="22.8">
      <c r="A24" s="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23.25" customHeight="1">
      <c r="A25" s="4"/>
      <c r="B25" s="6"/>
      <c r="C25" s="6"/>
      <c r="D25" s="6"/>
      <c r="E25" s="6"/>
      <c r="F25" s="6"/>
      <c r="G25" s="6"/>
      <c r="H25" s="6"/>
      <c r="I25" s="7"/>
      <c r="J25" s="7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23.25" customHeight="1">
      <c r="A26" s="6"/>
      <c r="B26" s="6"/>
      <c r="C26" s="6"/>
      <c r="D26" s="6"/>
      <c r="E26" s="6"/>
      <c r="F26" s="6"/>
      <c r="G26" s="6"/>
      <c r="H26" s="6"/>
      <c r="I26" s="7"/>
      <c r="J26" s="7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23.25" customHeight="1">
      <c r="A27" s="6"/>
      <c r="B27" s="6"/>
      <c r="C27" s="6"/>
      <c r="D27" s="6"/>
      <c r="E27" s="6"/>
      <c r="F27" s="6"/>
      <c r="G27" s="6"/>
      <c r="H27" s="6"/>
      <c r="I27" s="7"/>
      <c r="J27" s="7"/>
    </row>
    <row r="28" spans="1:21">
      <c r="A28" s="8"/>
      <c r="B28" s="8"/>
      <c r="C28" s="8"/>
      <c r="D28" s="8"/>
      <c r="E28" s="8"/>
      <c r="F28" s="8"/>
      <c r="G28" s="8"/>
      <c r="H28" s="8"/>
      <c r="I28" s="8"/>
      <c r="J28" s="8"/>
    </row>
  </sheetData>
  <mergeCells count="12">
    <mergeCell ref="A1:U1"/>
    <mergeCell ref="A2:U2"/>
    <mergeCell ref="A3:A5"/>
    <mergeCell ref="B3:B5"/>
    <mergeCell ref="C3:E4"/>
    <mergeCell ref="F3:H4"/>
    <mergeCell ref="I3:U3"/>
    <mergeCell ref="I4:K4"/>
    <mergeCell ref="L4:N4"/>
    <mergeCell ref="O4:Q4"/>
    <mergeCell ref="R4:R5"/>
    <mergeCell ref="S4:U4"/>
  </mergeCells>
  <pageMargins left="0.70866141732283472" right="0.70866141732283472" top="0.15748031496062992" bottom="0.39370078740157483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ОСХ И КФХ</vt:lpstr>
      <vt:lpstr>Лист3</vt:lpstr>
      <vt:lpstr>КФХ</vt:lpstr>
      <vt:lpstr>КФХ!Область_печати</vt:lpstr>
      <vt:lpstr>'ОСХ И КФХ'!Область_печати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2021-09-07T10:02:24Z</cp:lastPrinted>
  <dcterms:created xsi:type="dcterms:W3CDTF">2018-08-07T03:18:54Z</dcterms:created>
  <dcterms:modified xsi:type="dcterms:W3CDTF">2021-09-07T10:02:41Z</dcterms:modified>
</cp:coreProperties>
</file>