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БЛАГОУСТРОЙСТВО " sheetId="1" r:id="rId1"/>
  </sheets>
  <definedNames>
    <definedName name="_xlnm.Print_Area" localSheetId="0">'БЛАГОУСТРОЙСТВО '!$A$2:$P$277</definedName>
  </definedNames>
  <calcPr fullCalcOnLoad="1"/>
</workbook>
</file>

<file path=xl/sharedStrings.xml><?xml version="1.0" encoding="utf-8"?>
<sst xmlns="http://schemas.openxmlformats.org/spreadsheetml/2006/main" count="422" uniqueCount="138">
  <si>
    <t>Наименование программы, подпрограммы,основного мероприятия, уровень бюджета</t>
  </si>
  <si>
    <t>всего</t>
  </si>
  <si>
    <t>в том числе по годам</t>
  </si>
  <si>
    <t>Объем финансирования (тыс.руб.)</t>
  </si>
  <si>
    <t>Целевые показатели муниципальной программы</t>
  </si>
  <si>
    <t>Наименование показателя</t>
  </si>
  <si>
    <t>Ед.изм.</t>
  </si>
  <si>
    <t>значение целевого показателя</t>
  </si>
  <si>
    <t>2022 г</t>
  </si>
  <si>
    <t>2021 г</t>
  </si>
  <si>
    <t>2020 г</t>
  </si>
  <si>
    <t>"Благоустройство территории"</t>
  </si>
  <si>
    <t>кв.м.</t>
  </si>
  <si>
    <t>ед.</t>
  </si>
  <si>
    <t>км</t>
  </si>
  <si>
    <t>т</t>
  </si>
  <si>
    <t>м</t>
  </si>
  <si>
    <t xml:space="preserve">ХАРАКТЕРИСТИКА МУНИЦИПАЛЬНОЙ ПРОГРАММЫ </t>
  </si>
  <si>
    <t>2023 г</t>
  </si>
  <si>
    <t>2024 г</t>
  </si>
  <si>
    <t xml:space="preserve">Краевой бюджет </t>
  </si>
  <si>
    <t xml:space="preserve">Мероприятие 2.1.1.                            Реализация программ формирования современной городской среды (софинансируемые из федерального бюджета)                      </t>
  </si>
  <si>
    <t xml:space="preserve">Мероприятие 2.2.1.                            Реализация программ формирования современной городской среды (несофинансируемые из федерального бюджета)                      </t>
  </si>
  <si>
    <t xml:space="preserve">Федеральный бюджет </t>
  </si>
  <si>
    <t>Мероприятие 1.1.1. Озеленение территории</t>
  </si>
  <si>
    <t xml:space="preserve">Основное мероприятие 1.1.                          Поддержание в нормативном состоянии объектов озеленения </t>
  </si>
  <si>
    <t>Мероприятие 1.2.1. Техническое обслуживание сетей наружного освещения</t>
  </si>
  <si>
    <t>тыс.         кВт.ч.</t>
  </si>
  <si>
    <t>Мероприятие 1.2.2.                        Электроснабжение сетей наружного освещения</t>
  </si>
  <si>
    <t>Мероприятие 1.2.3.                         Ремонт сетей наружного освещения</t>
  </si>
  <si>
    <t>Показатель 1.2.1             Протяженность обслуживаемых сетей наружного освещения</t>
  </si>
  <si>
    <t>Показатель 1.2.3.         Протяженность отремонтированных сетей</t>
  </si>
  <si>
    <t>Мероприятие 1.3.1.                         Установка указателей улиц и номеров домов</t>
  </si>
  <si>
    <t>Показатель 1.3.2.                      Количество отремонтированных и устроенных сооружений родников и пешеходных мостиков</t>
  </si>
  <si>
    <t>Показатель 1.3.3.                      Количество общественных территорий, в отношении которых проводятся мероприятия по содержанию</t>
  </si>
  <si>
    <t xml:space="preserve">Мероприятие 1.3.3.                         Обустройство и содержание общественных территорий </t>
  </si>
  <si>
    <t>Основное мероприятие 1.4.                           Поддержание и улучшение санитарного состояния территории</t>
  </si>
  <si>
    <t>Показатель 1.4.1.                      Объем мусора, вывезенного с несанкционированных свалок</t>
  </si>
  <si>
    <t xml:space="preserve">Мероприятие 1.4.2.                        Содержание мест захоронения твердых коммунальных отходов </t>
  </si>
  <si>
    <t>Показатель 1.4.2.                      Количество санкционированных свалок, в отношении которых проводятся мероприятия по содержанию</t>
  </si>
  <si>
    <t>Показатель 1.4.3.                      Количество мест захоронения(кладбищ), в отношении которых проводятся мероприятия по содержанию</t>
  </si>
  <si>
    <t>Мероприятие 1.4.3.                        Содержание мест захоронения (кладбищ)</t>
  </si>
  <si>
    <t xml:space="preserve">Приложение </t>
  </si>
  <si>
    <t xml:space="preserve">к муниципальной программе </t>
  </si>
  <si>
    <t xml:space="preserve">Мероприятие 1.4.1.                                        Сбор и вывоз мусора </t>
  </si>
  <si>
    <t>Администрация Верещагинского городского округа</t>
  </si>
  <si>
    <t xml:space="preserve">Мероприятие 1.3.4.                        Устройство и восстановление парков, скверов, площадей в рамках программы развития преобразованного городского округа </t>
  </si>
  <si>
    <t xml:space="preserve">Местный бюджет </t>
  </si>
  <si>
    <t>Мероприятие 1.3.6.                        Благоустройство сельских территорий в рамках программы комплексного развития сельских территорий</t>
  </si>
  <si>
    <t>Показатель 1.2.2.                          Объем потребления электроэнергии на наружное освещение</t>
  </si>
  <si>
    <t>Показатель 1.3.4.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</si>
  <si>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1.3.5.                      Количество малых архитектурных форм, в отношении которых проводены мероприятия по содержанию и устройству</t>
  </si>
  <si>
    <t>Основное мероприятие 1.2.                            Обеспечение функционирования, содержание и ремонт сетей наружного освещения</t>
  </si>
  <si>
    <t>Основное мероприятие 1.3.                           Содержание, приведение в нормативное состояние и устройство объектов благоустройства</t>
  </si>
  <si>
    <t>Показатель 1.3.6.                      Количество сельских территорий, в отношении которых проведены мероприятия по благоустройству</t>
  </si>
  <si>
    <t>Основное мероприятие 2.1.                              Реализация федерального проекта "Формирование комфортной городской среды"</t>
  </si>
  <si>
    <t>Основное мероприятие 2.2.                              Реализация краевого проекта "Формирование современной городской среды"</t>
  </si>
  <si>
    <t>Показатель 1.3.1.                      Количество замененных указателей</t>
  </si>
  <si>
    <t>Мероприятие 1.4.4.                        Предотвращение распространения и уничтожение борщевика Сосновского на территориях населенных пунктов</t>
  </si>
  <si>
    <t>Показатель 1.4.4.                      Площадь земельных участков, засоренных борщевиком Сосновского, на которой релизованы мероприятия по предотвращению распространения и уничтожению борщевика Сосновского</t>
  </si>
  <si>
    <t>га</t>
  </si>
  <si>
    <t xml:space="preserve">"Приложение </t>
  </si>
  <si>
    <t>к постановлению администрации</t>
  </si>
  <si>
    <t>Верещагинского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</si>
  <si>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</si>
  <si>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Мероприятие 1.3.7.                        Проведение конкурса на звание "Самая благоустроенная территория Верещагинского городского округа Пермского края"</t>
  </si>
  <si>
    <t>Показатель 1.3.7.                      Количество номинаций для определения победителей и призеров конкурса</t>
  </si>
  <si>
    <t>Базовое значение показателя на начало реализации муници-пальной  программы</t>
  </si>
  <si>
    <t>Мероприятие 1.3.4.1.                        Устройство  ограждения Городского парка культуры и отдыха г.Верещагино, ул.Энгельса,114</t>
  </si>
  <si>
    <t>Показатель 1.3.4.1.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</si>
  <si>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1.3.4.2.                        Устройство  ограждения парка с.Путино "Сосновый бор" (ул.Прудовая)</t>
  </si>
  <si>
    <t>Показатель 1.3.4.2.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</si>
  <si>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1.3.4.3.                        Устройство  сборно-разборной уличной концертной сцены в парке с.Путино "Сосновый бор" (ул.Прудовая)</t>
  </si>
  <si>
    <t>Показатель 1.3.4.3.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</si>
  <si>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1.3.4.4.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</si>
  <si>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1.3.4.5.                      Количество общественных территорий, в отношении которых проведены мероприятия по устройству и восстановлению</t>
  </si>
  <si>
    <t>Показатель 1.3.4.6.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</si>
  <si>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1.3.4.5.                        Обустройство открытой площадки для зрителей возле сборно-разборной уличной концертной сцены в парке "Сосновый бор" с Путино (ул.Прудовая)</t>
  </si>
  <si>
    <t>Мероприятие 1.3.4.6.                        Реконструкция  главной сцены в Городском парке культуры и отдыха г.Верещагино, ул.Энгельса,114</t>
  </si>
  <si>
    <t xml:space="preserve">Мероприятие 2.1.1.1.                            Благоустройство общественной территории городского парка культуры и отдыха г.Верещагино, ул.Энгельса, 114       </t>
  </si>
  <si>
    <t xml:space="preserve">Мероприятие 2.1.1.2.                            Благоустройство общественной территории парка с.Путино "Сосновый бор", ул.Прудовая       </t>
  </si>
  <si>
    <t>Мероприятие 2.2.1.1.                            Благоустройство дворовой территории  дома г.Верещагино, ул.К.Маркса,56</t>
  </si>
  <si>
    <t>Мероприятие 2.2.1.2.                            Благоустройство дворовой территории  дома г.Верещагино, ул.Павлова,32</t>
  </si>
  <si>
    <t>Мероприятие 2.2.1.3.                            Благоустройство дворовой территории  дома г.Верещагино, ул.Ленина,4</t>
  </si>
  <si>
    <t>Показатель 1.3.4.7.                      Количество общественных территорий, в отношении которых проведены мероприятия по устройству и восстановлению</t>
  </si>
  <si>
    <t>Мероприятие 1.3.4.7.                        Реконструкция  сцены на Первомайской площади г.Верещагино, ул.Ленина,22а</t>
  </si>
  <si>
    <t>ПОДПРОГРАММА 1. Благоустройство территорий общего пользования</t>
  </si>
  <si>
    <t>Мероприятие 2.2.1.4.                            Благоустройство Первомайской площади, г.Верещагино</t>
  </si>
  <si>
    <t>ед./ед.</t>
  </si>
  <si>
    <t>Количество реализованных проектов благоустройства общественных территорий / количество реализованных проектов благоустройства дворовых территорий</t>
  </si>
  <si>
    <t>Показатель 2.1.1.             Выполнение показателей результативности программы (по соглашению 1)</t>
  </si>
  <si>
    <t>%</t>
  </si>
  <si>
    <t>Показатель 2.2.1.             Выполнение показателей результативности программы (по соглашению 2)</t>
  </si>
  <si>
    <t>-</t>
  </si>
  <si>
    <t>2/7</t>
  </si>
  <si>
    <t>Мероприятие 1.2.3.1.                        Ремонт электролинии уличного освещения по ул. Ленина (от ул.Свободы до детского сада № 8) г.Верещагино</t>
  </si>
  <si>
    <t>Показатель 1.2.3.1.         Протяженность отремонтированных сетей</t>
  </si>
  <si>
    <t xml:space="preserve"> </t>
  </si>
  <si>
    <t>Мероприятие 1.2.4.                        Обследование и инвентаризация уличного освещения</t>
  </si>
  <si>
    <t>1/3</t>
  </si>
  <si>
    <t>Показатель 1.2.4.                                                   Отчет о результатах обследования</t>
  </si>
  <si>
    <t>Муниципальная программа "Благоустройство территории", всего</t>
  </si>
  <si>
    <t>Мероприятие 1.4.5.                        Предоставление субсидии МУП Верещагинский комбинат благоустройства" на финансовое обеспечение затрат, связанных с приобретением коммунальной техники, используемой для захоронения твердых бытовых отходов</t>
  </si>
  <si>
    <t>Показатель 1.4.5.                      Количество единиц коммунальной техники, приобретенной за счет  субсидии, используемой для захоронения твердых коммунальных отходов</t>
  </si>
  <si>
    <t>Мероприятие 1.3.4.8.                        Устройство детской игровой площадки  в Городском парке культуры и отдыха г.Верещагино, ул.Энгельса,114</t>
  </si>
  <si>
    <t>Показатель 1.3.4.8.                      Количество общественных территорий, в отношении которых проведены мероприятия по устройству и восстановлению</t>
  </si>
  <si>
    <t>2/6</t>
  </si>
  <si>
    <t>2/8</t>
  </si>
  <si>
    <t>Мероприятие 2.1.1.3.                           Благоустройство дворовой территории  дома г.Верещагино, ул.Советская,61</t>
  </si>
  <si>
    <t>Мероприятие 2.1.1.4.                            Благоустройство дворовой территории  дома г.Верещагино, ул.Павлова,32</t>
  </si>
  <si>
    <t>Мероприятие 2.1.1.5.                            Благоустройство дворовой территории  дома г.Верещагино, ул.Ленина,4</t>
  </si>
  <si>
    <t>Мероприятие 2.1.1.6.                            Благоустройство дворовой территории  (обустройство подъема к жилому дому)дома с.Вознесенское, ул.Ленина,36</t>
  </si>
  <si>
    <t>Мероприятие 2.1.1.8.                            Благоустройство Первомайской площади в г.Верещагино</t>
  </si>
  <si>
    <t>Мероприятие 2.1.1.9.                            Благоустройство дворовых территорий в п.Зюкайка</t>
  </si>
  <si>
    <t>Мероприятие 2.1.1.9.1.                            Благоустройство дворовой территории дома в п.Зюкайка по ул.Пугачева,31</t>
  </si>
  <si>
    <t>Мероприятие 2.1.1.9.2.                            Благоустройство дворовой территории дома в п.Зюкайка по ул.Пугачева,29</t>
  </si>
  <si>
    <t>Мероприятие 2.1.1.9.3.                            Благоустройство дворовой территории дома в п.Зюкайка по ул.Пугачева,40</t>
  </si>
  <si>
    <t>Мероприятие 2.1.1.9.4.                            Благоустройство дворовой территории дома в п.Зюкайка по ул.Пугачева,38</t>
  </si>
  <si>
    <t>Мероприятие 2.1.1.10.                            Благоустройство дворовых территорий в с.Вознесенское</t>
  </si>
  <si>
    <t>Мероприятие 2.1.1.10.1.                            Благоустройство дворовой территории дома в с.Вознесенское по ул.Ленина,36</t>
  </si>
  <si>
    <t>Мероприятие 2.1.1.11.                            Благоустройство дворовой территории  дома г.Верещагино, ул.12 Декабря, 91</t>
  </si>
  <si>
    <t>Мероприятие 1.3.2.                        Ремонт и устройство  сооружений родников, колодцев и пешеходных мостиков</t>
  </si>
  <si>
    <t>Мероприятие 1.3.5.                        Устройство, ремонт и содержание малых архитектурных форм и памятников</t>
  </si>
  <si>
    <t>Показатель 1.1.1                                               Площадь территории в отношении которой проводятся мероприятия по озеленению</t>
  </si>
  <si>
    <t xml:space="preserve">Администратор (главный распорядитель средств)                                         </t>
  </si>
  <si>
    <t>Мероприятие 1.3.4.4.                        Приобретение и установка скамеек в парке с.Путино "Сосновый бор" (ул.Прудовая)</t>
  </si>
  <si>
    <t xml:space="preserve">Мероприятие 2.1.1.12.                            Благоустройство дворовой территории  дома </t>
  </si>
  <si>
    <t xml:space="preserve">Мероприятие 2.1.1.12.1.                            Благоустройство дворовой территории  дома п.Зюкайка, ул.Матросова, д.18(Проезд, тротуар, дорожки к подъездам, парковка, светильники) </t>
  </si>
  <si>
    <t xml:space="preserve">Мероприятие 2.1.1.12.2.                            Благоустройство дворовой территории  дома п.Зюкайка, ул.Матросова, д.20(Проезд, тротуар, дорожки к подъездам, парковка, светильники) </t>
  </si>
  <si>
    <t xml:space="preserve">Мероприятие 2.1.1.12.3.                            Благоустройство дворовой территории  дома г.Верещагино, ул.Железнодорожная, д.32 </t>
  </si>
  <si>
    <t>Мероприятие 2.2.1.5.                            Обустройство контейнерных площадок для сбора твердых коммунальных отходов</t>
  </si>
  <si>
    <t>Мероприятие 2.2.1.6.                            Установка остановочных пунктов</t>
  </si>
  <si>
    <t>Мероприятие 2.2.1.7.                            Благоустройство парка, г.Верещагино ул.Железнодорожная</t>
  </si>
  <si>
    <t>ПОДПРОГРАММА 2. Формирование современной городской среды</t>
  </si>
  <si>
    <t>Мероприятие 1.3.8.                        Строительство элементов благоустройства на территории кладбища, Пермский край, Верещагинский городской округ, кадастровый номер 59:16:3260101:628</t>
  </si>
  <si>
    <t>Показатель 1.3.8.                      Количество построенных элементов благоустройства на территории кладбища</t>
  </si>
  <si>
    <t>от 13.04.2022 № 254-01-01-732</t>
  </si>
  <si>
    <t>Мероприятие 2.1.1.7.                            Благоустройство парка в г.Верещагино, ул.Железнодорожная,26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</si>
</sst>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#,##0.0000"/>
    <numFmt numFmtId="195" formatCode="0.0000"/>
    <numFmt numFmtId="196" formatCode="0.00000"/>
    <numFmt numFmtId="197" formatCode="0.000000"/>
    <numFmt numFmtId="198" formatCode="#,##0.000"/>
    <numFmt numFmtId="199" formatCode="_(* #,##0.000_);_(* \(#,##0.000\);_(* &quot;-&quot;??_);_(@_)"/>
    <numFmt numFmtId="200" formatCode="#,##0.0"/>
    <numFmt numFmtId="201" formatCode="#,##0.00000"/>
    <numFmt numFmtId="202" formatCode="#,##0.000000"/>
    <numFmt numFmtId="203" formatCode="_-* #,##0.00000&quot;р.&quot;_-;\-* #,##0.00000&quot;р.&quot;_-;_-* &quot;-&quot;?????&quot;р.&quot;_-;_-@_-"/>
    <numFmt numFmtId="204" formatCode="#,##0.0000000"/>
    <numFmt numFmtId="205" formatCode="#,##0.00000000"/>
    <numFmt numFmtId="206" formatCode="#,##0.000000000"/>
  </numFmts>
  <fonts count="4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92" fontId="1" fillId="0" borderId="10" xfId="0" applyNumberFormat="1" applyFont="1" applyBorder="1" applyAlignment="1">
      <alignment horizontal="right" vertical="center"/>
    </xf>
    <xf numFmtId="19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99" fontId="1" fillId="0" borderId="10" xfId="58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right" vertical="center"/>
    </xf>
    <xf numFmtId="0" fontId="1" fillId="32" borderId="10" xfId="0" applyFont="1" applyFill="1" applyBorder="1" applyAlignment="1">
      <alignment horizontal="right" vertical="center"/>
    </xf>
    <xf numFmtId="0" fontId="1" fillId="32" borderId="10" xfId="0" applyFont="1" applyFill="1" applyBorder="1" applyAlignment="1">
      <alignment horizontal="left" vertical="center" wrapText="1"/>
    </xf>
    <xf numFmtId="200" fontId="1" fillId="32" borderId="10" xfId="0" applyNumberFormat="1" applyFont="1" applyFill="1" applyBorder="1" applyAlignment="1">
      <alignment horizontal="right" vertical="center"/>
    </xf>
    <xf numFmtId="201" fontId="1" fillId="32" borderId="10" xfId="0" applyNumberFormat="1" applyFont="1" applyFill="1" applyBorder="1" applyAlignment="1">
      <alignment horizontal="right" vertical="center"/>
    </xf>
    <xf numFmtId="200" fontId="1" fillId="32" borderId="10" xfId="0" applyNumberFormat="1" applyFont="1" applyFill="1" applyBorder="1" applyAlignment="1">
      <alignment vertical="center"/>
    </xf>
    <xf numFmtId="4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/>
    </xf>
    <xf numFmtId="4" fontId="1" fillId="32" borderId="10" xfId="0" applyNumberFormat="1" applyFont="1" applyFill="1" applyBorder="1" applyAlignment="1">
      <alignment vertic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right"/>
    </xf>
    <xf numFmtId="200" fontId="1" fillId="32" borderId="10" xfId="0" applyNumberFormat="1" applyFont="1" applyFill="1" applyBorder="1" applyAlignment="1">
      <alignment vertical="center" wrapText="1"/>
    </xf>
    <xf numFmtId="198" fontId="1" fillId="32" borderId="10" xfId="0" applyNumberFormat="1" applyFont="1" applyFill="1" applyBorder="1" applyAlignment="1">
      <alignment horizontal="right" vertical="center"/>
    </xf>
    <xf numFmtId="201" fontId="1" fillId="32" borderId="10" xfId="0" applyNumberFormat="1" applyFont="1" applyFill="1" applyBorder="1" applyAlignment="1">
      <alignment vertical="center" wrapText="1"/>
    </xf>
    <xf numFmtId="201" fontId="1" fillId="32" borderId="10" xfId="0" applyNumberFormat="1" applyFont="1" applyFill="1" applyBorder="1" applyAlignment="1">
      <alignment vertical="center"/>
    </xf>
    <xf numFmtId="198" fontId="1" fillId="32" borderId="10" xfId="0" applyNumberFormat="1" applyFont="1" applyFill="1" applyBorder="1" applyAlignment="1">
      <alignment vertical="center"/>
    </xf>
    <xf numFmtId="201" fontId="5" fillId="32" borderId="10" xfId="0" applyNumberFormat="1" applyFont="1" applyFill="1" applyBorder="1" applyAlignment="1">
      <alignment horizontal="right" vertical="center"/>
    </xf>
    <xf numFmtId="193" fontId="1" fillId="32" borderId="10" xfId="0" applyNumberFormat="1" applyFont="1" applyFill="1" applyBorder="1" applyAlignment="1">
      <alignment horizontal="right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77"/>
  <sheetViews>
    <sheetView tabSelected="1" view="pageBreakPreview" zoomScale="75" zoomScaleSheetLayoutView="75" zoomScalePageLayoutView="0" workbookViewId="0" topLeftCell="A142">
      <selection activeCell="A185" sqref="A185"/>
    </sheetView>
  </sheetViews>
  <sheetFormatPr defaultColWidth="9.140625" defaultRowHeight="12.75"/>
  <cols>
    <col min="1" max="1" width="33.7109375" style="1" customWidth="1"/>
    <col min="2" max="2" width="17.7109375" style="1" customWidth="1"/>
    <col min="3" max="3" width="13.57421875" style="1" customWidth="1"/>
    <col min="4" max="4" width="14.28125" style="8" customWidth="1"/>
    <col min="5" max="5" width="15.28125" style="1" customWidth="1"/>
    <col min="6" max="6" width="15.00390625" style="1" customWidth="1"/>
    <col min="7" max="7" width="14.7109375" style="1" customWidth="1"/>
    <col min="8" max="8" width="13.8515625" style="1" customWidth="1"/>
    <col min="9" max="9" width="31.421875" style="1" customWidth="1"/>
    <col min="10" max="10" width="8.28125" style="1" customWidth="1"/>
    <col min="11" max="11" width="13.421875" style="1" customWidth="1"/>
    <col min="12" max="12" width="10.140625" style="1" customWidth="1"/>
    <col min="13" max="13" width="11.00390625" style="1" customWidth="1"/>
    <col min="14" max="14" width="10.7109375" style="1" customWidth="1"/>
    <col min="15" max="15" width="10.57421875" style="1" customWidth="1"/>
    <col min="16" max="16" width="10.421875" style="1" customWidth="1"/>
    <col min="17" max="17" width="11.28125" style="1" customWidth="1"/>
    <col min="18" max="16384" width="9.140625" style="1" customWidth="1"/>
  </cols>
  <sheetData>
    <row r="1" ht="3.75" customHeight="1"/>
    <row r="2" spans="12:16" ht="18.75" customHeight="1">
      <c r="L2" s="48" t="s">
        <v>42</v>
      </c>
      <c r="M2" s="48"/>
      <c r="N2" s="48"/>
      <c r="O2" s="48"/>
      <c r="P2" s="48"/>
    </row>
    <row r="3" spans="12:16" ht="18.75" customHeight="1">
      <c r="L3" s="48" t="s">
        <v>62</v>
      </c>
      <c r="M3" s="48"/>
      <c r="N3" s="48"/>
      <c r="O3" s="48"/>
      <c r="P3" s="48"/>
    </row>
    <row r="4" spans="12:16" ht="18.75" customHeight="1">
      <c r="L4" s="48" t="s">
        <v>63</v>
      </c>
      <c r="M4" s="48"/>
      <c r="N4" s="48"/>
      <c r="O4" s="48"/>
      <c r="P4" s="48"/>
    </row>
    <row r="5" spans="12:16" ht="18.75" customHeight="1">
      <c r="L5" s="48" t="s">
        <v>136</v>
      </c>
      <c r="M5" s="48"/>
      <c r="N5" s="48"/>
      <c r="O5" s="48"/>
      <c r="P5" s="48"/>
    </row>
    <row r="6" spans="12:16" ht="18.75" customHeight="1">
      <c r="L6" s="48" t="s">
        <v>61</v>
      </c>
      <c r="M6" s="48"/>
      <c r="N6" s="48"/>
      <c r="O6" s="48"/>
      <c r="P6" s="48"/>
    </row>
    <row r="7" spans="12:16" ht="18.75" customHeight="1">
      <c r="L7" s="48" t="s">
        <v>43</v>
      </c>
      <c r="M7" s="48"/>
      <c r="N7" s="48"/>
      <c r="O7" s="48"/>
      <c r="P7" s="48"/>
    </row>
    <row r="8" spans="12:16" ht="18.75" customHeight="1">
      <c r="L8" s="48" t="s">
        <v>11</v>
      </c>
      <c r="M8" s="48"/>
      <c r="N8" s="48"/>
      <c r="O8" s="48"/>
      <c r="P8" s="48"/>
    </row>
    <row r="9" ht="24" customHeight="1"/>
    <row r="10" spans="1:16" ht="23.25" customHeight="1">
      <c r="A10" s="49" t="s">
        <v>17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20.25">
      <c r="A11" s="50" t="s">
        <v>11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20" ht="18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T12" s="1" t="s">
        <v>97</v>
      </c>
    </row>
    <row r="13" spans="1:16" ht="44.25" customHeight="1">
      <c r="A13" s="47" t="s">
        <v>0</v>
      </c>
      <c r="B13" s="47" t="s">
        <v>124</v>
      </c>
      <c r="C13" s="47" t="s">
        <v>3</v>
      </c>
      <c r="D13" s="47"/>
      <c r="E13" s="47"/>
      <c r="F13" s="47"/>
      <c r="G13" s="47"/>
      <c r="H13" s="47"/>
      <c r="I13" s="47" t="s">
        <v>4</v>
      </c>
      <c r="J13" s="47"/>
      <c r="K13" s="47"/>
      <c r="L13" s="47"/>
      <c r="M13" s="47"/>
      <c r="N13" s="47"/>
      <c r="O13" s="47"/>
      <c r="P13" s="47"/>
    </row>
    <row r="14" spans="1:16" ht="84" customHeight="1">
      <c r="A14" s="47"/>
      <c r="B14" s="47"/>
      <c r="C14" s="47" t="s">
        <v>1</v>
      </c>
      <c r="D14" s="51" t="s">
        <v>2</v>
      </c>
      <c r="E14" s="51"/>
      <c r="F14" s="51"/>
      <c r="G14" s="51"/>
      <c r="H14" s="51"/>
      <c r="I14" s="47" t="s">
        <v>5</v>
      </c>
      <c r="J14" s="47" t="s">
        <v>6</v>
      </c>
      <c r="K14" s="46" t="s">
        <v>67</v>
      </c>
      <c r="L14" s="47" t="s">
        <v>7</v>
      </c>
      <c r="M14" s="47"/>
      <c r="N14" s="47"/>
      <c r="O14" s="47"/>
      <c r="P14" s="47"/>
    </row>
    <row r="15" spans="1:16" ht="36.75" customHeight="1">
      <c r="A15" s="47"/>
      <c r="B15" s="47"/>
      <c r="C15" s="47"/>
      <c r="D15" s="10" t="s">
        <v>10</v>
      </c>
      <c r="E15" s="10" t="s">
        <v>9</v>
      </c>
      <c r="F15" s="10" t="s">
        <v>8</v>
      </c>
      <c r="G15" s="10" t="s">
        <v>18</v>
      </c>
      <c r="H15" s="10" t="s">
        <v>19</v>
      </c>
      <c r="I15" s="47"/>
      <c r="J15" s="47"/>
      <c r="K15" s="46"/>
      <c r="L15" s="10" t="s">
        <v>10</v>
      </c>
      <c r="M15" s="10" t="s">
        <v>9</v>
      </c>
      <c r="N15" s="10" t="s">
        <v>8</v>
      </c>
      <c r="O15" s="10" t="s">
        <v>18</v>
      </c>
      <c r="P15" s="10" t="s">
        <v>19</v>
      </c>
    </row>
    <row r="16" spans="1:16" ht="21" customHeight="1">
      <c r="A16" s="16">
        <v>1</v>
      </c>
      <c r="B16" s="16">
        <v>2</v>
      </c>
      <c r="C16" s="16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6">
        <v>9</v>
      </c>
      <c r="J16" s="16">
        <v>10</v>
      </c>
      <c r="K16" s="16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</row>
    <row r="17" spans="1:19" ht="43.5" customHeight="1">
      <c r="A17" s="2" t="s">
        <v>101</v>
      </c>
      <c r="B17" s="4"/>
      <c r="C17" s="28">
        <v>275009.3</v>
      </c>
      <c r="D17" s="28">
        <f aca="true" t="shared" si="0" ref="D17:E20">D21+D149</f>
        <v>78122.23847</v>
      </c>
      <c r="E17" s="28">
        <f t="shared" si="0"/>
        <v>66366.73141000001</v>
      </c>
      <c r="F17" s="28">
        <v>54865.9</v>
      </c>
      <c r="G17" s="28">
        <f aca="true" t="shared" si="1" ref="G17:H20">G21+G149</f>
        <v>37536.42332</v>
      </c>
      <c r="H17" s="28">
        <f t="shared" si="1"/>
        <v>38118.113939999996</v>
      </c>
      <c r="I17" s="3"/>
      <c r="J17" s="3"/>
      <c r="K17" s="3"/>
      <c r="L17" s="3"/>
      <c r="M17" s="3"/>
      <c r="N17" s="3"/>
      <c r="O17" s="3"/>
      <c r="P17" s="3"/>
      <c r="S17" s="1" t="s">
        <v>97</v>
      </c>
    </row>
    <row r="18" spans="1:16" ht="18" customHeight="1">
      <c r="A18" s="2" t="s">
        <v>23</v>
      </c>
      <c r="B18" s="4"/>
      <c r="C18" s="28">
        <v>82736</v>
      </c>
      <c r="D18" s="28">
        <f t="shared" si="0"/>
        <v>24362.678679999997</v>
      </c>
      <c r="E18" s="28">
        <f t="shared" si="0"/>
        <v>16573.42645</v>
      </c>
      <c r="F18" s="28">
        <f>F22+F150</f>
        <v>13443.852560000001</v>
      </c>
      <c r="G18" s="28">
        <f t="shared" si="1"/>
        <v>13442.75256</v>
      </c>
      <c r="H18" s="28">
        <f t="shared" si="1"/>
        <v>14913.19788</v>
      </c>
      <c r="I18" s="3"/>
      <c r="J18" s="3"/>
      <c r="K18" s="7"/>
      <c r="L18" s="7"/>
      <c r="M18" s="7"/>
      <c r="N18" s="7"/>
      <c r="O18" s="7"/>
      <c r="P18" s="7"/>
    </row>
    <row r="19" spans="1:16" ht="16.5" customHeight="1">
      <c r="A19" s="2" t="s">
        <v>20</v>
      </c>
      <c r="B19" s="4"/>
      <c r="C19" s="28">
        <f>D19+E19+F19+G19+H19</f>
        <v>48305.27217</v>
      </c>
      <c r="D19" s="28">
        <f t="shared" si="0"/>
        <v>14930.67302</v>
      </c>
      <c r="E19" s="28">
        <f t="shared" si="0"/>
        <v>10069.52986</v>
      </c>
      <c r="F19" s="28">
        <f>F23+F151</f>
        <v>8804.4092</v>
      </c>
      <c r="G19" s="28">
        <f t="shared" si="1"/>
        <v>7652.363020000001</v>
      </c>
      <c r="H19" s="28">
        <f t="shared" si="1"/>
        <v>6848.29707</v>
      </c>
      <c r="I19" s="3"/>
      <c r="J19" s="3"/>
      <c r="K19" s="7"/>
      <c r="L19" s="7"/>
      <c r="M19" s="7"/>
      <c r="N19" s="7"/>
      <c r="O19" s="7"/>
      <c r="P19" s="7"/>
    </row>
    <row r="20" spans="1:16" ht="18" customHeight="1">
      <c r="A20" s="2" t="s">
        <v>47</v>
      </c>
      <c r="B20" s="4"/>
      <c r="C20" s="28">
        <v>143968</v>
      </c>
      <c r="D20" s="28">
        <f t="shared" si="0"/>
        <v>38828.81564</v>
      </c>
      <c r="E20" s="28">
        <f t="shared" si="0"/>
        <v>39723.7751</v>
      </c>
      <c r="F20" s="28">
        <v>32617.6</v>
      </c>
      <c r="G20" s="28">
        <f t="shared" si="1"/>
        <v>16441.166090000002</v>
      </c>
      <c r="H20" s="28">
        <f t="shared" si="1"/>
        <v>16356.560000000001</v>
      </c>
      <c r="I20" s="3"/>
      <c r="J20" s="3"/>
      <c r="K20" s="7"/>
      <c r="L20" s="7"/>
      <c r="M20" s="7"/>
      <c r="N20" s="7"/>
      <c r="O20" s="7"/>
      <c r="P20" s="7"/>
    </row>
    <row r="21" spans="1:16" ht="45.75" customHeight="1">
      <c r="A21" s="2" t="s">
        <v>86</v>
      </c>
      <c r="B21" s="4"/>
      <c r="C21" s="30">
        <v>173058.2</v>
      </c>
      <c r="D21" s="30">
        <v>58416.8</v>
      </c>
      <c r="E21" s="30">
        <f>E22+E23+E24</f>
        <v>46963.884860000006</v>
      </c>
      <c r="F21" s="30">
        <v>34837.1</v>
      </c>
      <c r="G21" s="30">
        <v>16911.8</v>
      </c>
      <c r="H21" s="30">
        <f>H22+H23+H24</f>
        <v>15928.60672</v>
      </c>
      <c r="I21" s="3"/>
      <c r="J21" s="3"/>
      <c r="K21" s="7"/>
      <c r="L21" s="7"/>
      <c r="M21" s="7"/>
      <c r="N21" s="7"/>
      <c r="O21" s="7"/>
      <c r="P21" s="7"/>
    </row>
    <row r="22" spans="1:16" ht="21" customHeight="1">
      <c r="A22" s="2" t="s">
        <v>23</v>
      </c>
      <c r="B22" s="4"/>
      <c r="C22" s="30">
        <f>D22+E22+F22+G22+H22</f>
        <v>16858.59788</v>
      </c>
      <c r="D22" s="30">
        <f aca="true" t="shared" si="2" ref="D22:F23">D26+D34+D58+D126</f>
        <v>10494</v>
      </c>
      <c r="E22" s="30">
        <f t="shared" si="2"/>
        <v>4000.1</v>
      </c>
      <c r="F22" s="30">
        <f t="shared" si="2"/>
        <v>768.2</v>
      </c>
      <c r="G22" s="30">
        <v>767.1</v>
      </c>
      <c r="H22" s="30">
        <f>H26+H34+H58+H126</f>
        <v>829.19788</v>
      </c>
      <c r="I22" s="3"/>
      <c r="J22" s="3"/>
      <c r="K22" s="7"/>
      <c r="L22" s="7"/>
      <c r="M22" s="7"/>
      <c r="N22" s="7"/>
      <c r="O22" s="7"/>
      <c r="P22" s="7"/>
    </row>
    <row r="23" spans="1:16" ht="18" customHeight="1">
      <c r="A23" s="2" t="s">
        <v>20</v>
      </c>
      <c r="B23" s="4"/>
      <c r="C23" s="30">
        <v>22426.7</v>
      </c>
      <c r="D23" s="30">
        <f t="shared" si="2"/>
        <v>11064.45708</v>
      </c>
      <c r="E23" s="30">
        <f t="shared" si="2"/>
        <v>5180.29442</v>
      </c>
      <c r="F23" s="30">
        <f t="shared" si="2"/>
        <v>3454.1595500000003</v>
      </c>
      <c r="G23" s="30">
        <f>G27+G35+G59+G127</f>
        <v>1765.87226</v>
      </c>
      <c r="H23" s="30">
        <f>H27+H35+H59+H127</f>
        <v>961.8088399999999</v>
      </c>
      <c r="I23" s="3"/>
      <c r="J23" s="3"/>
      <c r="K23" s="7"/>
      <c r="L23" s="7"/>
      <c r="M23" s="7"/>
      <c r="N23" s="7"/>
      <c r="O23" s="7"/>
      <c r="P23" s="7"/>
    </row>
    <row r="24" spans="1:16" ht="20.25" customHeight="1">
      <c r="A24" s="2" t="s">
        <v>47</v>
      </c>
      <c r="B24" s="4"/>
      <c r="C24" s="30">
        <v>133772.9</v>
      </c>
      <c r="D24" s="30">
        <f>D28+D36+D60+D128</f>
        <v>36858.27179</v>
      </c>
      <c r="E24" s="30">
        <f>E28+E36+E60+E128</f>
        <v>37783.49044</v>
      </c>
      <c r="F24" s="30">
        <v>30614.7</v>
      </c>
      <c r="G24" s="30">
        <f>G28+G36+G60+G128</f>
        <v>14378.766090000001</v>
      </c>
      <c r="H24" s="30">
        <f>H28+H36+H60+H128</f>
        <v>14137.6</v>
      </c>
      <c r="I24" s="3"/>
      <c r="J24" s="3"/>
      <c r="K24" s="7"/>
      <c r="L24" s="7"/>
      <c r="M24" s="7"/>
      <c r="N24" s="7"/>
      <c r="O24" s="7"/>
      <c r="P24" s="7"/>
    </row>
    <row r="25" spans="1:16" ht="45">
      <c r="A25" s="2" t="s">
        <v>25</v>
      </c>
      <c r="B25" s="4"/>
      <c r="C25" s="28">
        <f>D25+E25+F25+G25+H25</f>
        <v>10679.05326</v>
      </c>
      <c r="D25" s="28">
        <f>D26+D27+D28</f>
        <v>2258.7</v>
      </c>
      <c r="E25" s="28">
        <f>E26+E27+E28</f>
        <v>4212.55326</v>
      </c>
      <c r="F25" s="28">
        <f>F26+F27+F28</f>
        <v>4207.8</v>
      </c>
      <c r="G25" s="28">
        <f>G26+G27+G28</f>
        <v>0</v>
      </c>
      <c r="H25" s="28">
        <f>H26+H27+H28</f>
        <v>0</v>
      </c>
      <c r="I25" s="3"/>
      <c r="J25" s="3"/>
      <c r="K25" s="7"/>
      <c r="L25" s="7"/>
      <c r="M25" s="7"/>
      <c r="N25" s="7"/>
      <c r="O25" s="7"/>
      <c r="P25" s="7"/>
    </row>
    <row r="26" spans="1:16" ht="15">
      <c r="A26" s="2" t="s">
        <v>23</v>
      </c>
      <c r="B26" s="4"/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3"/>
      <c r="J26" s="3"/>
      <c r="K26" s="7"/>
      <c r="L26" s="7"/>
      <c r="M26" s="7"/>
      <c r="N26" s="7"/>
      <c r="O26" s="7"/>
      <c r="P26" s="7"/>
    </row>
    <row r="27" spans="1:16" ht="15">
      <c r="A27" s="2" t="s">
        <v>20</v>
      </c>
      <c r="B27" s="4"/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3"/>
      <c r="J27" s="3"/>
      <c r="K27" s="7"/>
      <c r="L27" s="7"/>
      <c r="M27" s="7"/>
      <c r="N27" s="7"/>
      <c r="O27" s="7"/>
      <c r="P27" s="7"/>
    </row>
    <row r="28" spans="1:16" ht="15">
      <c r="A28" s="2" t="s">
        <v>47</v>
      </c>
      <c r="B28" s="4"/>
      <c r="C28" s="28">
        <f>D28+E28+F28+G28+H28</f>
        <v>10679.05326</v>
      </c>
      <c r="D28" s="28">
        <v>2258.7</v>
      </c>
      <c r="E28" s="28">
        <f>E32</f>
        <v>4212.55326</v>
      </c>
      <c r="F28" s="28">
        <f>F32</f>
        <v>4207.8</v>
      </c>
      <c r="G28" s="28">
        <f>G32</f>
        <v>0</v>
      </c>
      <c r="H28" s="28">
        <f>H32</f>
        <v>0</v>
      </c>
      <c r="I28" s="3"/>
      <c r="J28" s="3"/>
      <c r="K28" s="7"/>
      <c r="L28" s="7"/>
      <c r="M28" s="7"/>
      <c r="N28" s="7"/>
      <c r="O28" s="7"/>
      <c r="P28" s="7"/>
    </row>
    <row r="29" spans="1:16" ht="94.5" customHeight="1">
      <c r="A29" s="2" t="s">
        <v>24</v>
      </c>
      <c r="B29" s="9" t="s">
        <v>45</v>
      </c>
      <c r="C29" s="28">
        <f>D29+E29+F29+G29+H29</f>
        <v>10679.05326</v>
      </c>
      <c r="D29" s="28">
        <f>D30+D31+D32</f>
        <v>2258.7</v>
      </c>
      <c r="E29" s="28">
        <f>E30+E31+E32</f>
        <v>4212.55326</v>
      </c>
      <c r="F29" s="28">
        <f>F30+F31+F32</f>
        <v>4207.8</v>
      </c>
      <c r="G29" s="28">
        <f>G30+G31+G32</f>
        <v>0</v>
      </c>
      <c r="H29" s="28">
        <f>H30+H31+H32</f>
        <v>0</v>
      </c>
      <c r="I29" s="2" t="s">
        <v>123</v>
      </c>
      <c r="J29" s="3" t="s">
        <v>12</v>
      </c>
      <c r="K29" s="7">
        <v>5229.9</v>
      </c>
      <c r="L29" s="7">
        <v>5469.9</v>
      </c>
      <c r="M29" s="7">
        <v>11001.1</v>
      </c>
      <c r="N29" s="7">
        <v>9116.8</v>
      </c>
      <c r="O29" s="7">
        <v>0</v>
      </c>
      <c r="P29" s="7">
        <v>0</v>
      </c>
    </row>
    <row r="30" spans="1:16" ht="15">
      <c r="A30" s="2" t="s">
        <v>23</v>
      </c>
      <c r="B30" s="4"/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3"/>
      <c r="J30" s="3"/>
      <c r="K30" s="7"/>
      <c r="L30" s="7"/>
      <c r="M30" s="7"/>
      <c r="N30" s="7"/>
      <c r="O30" s="7"/>
      <c r="P30" s="7"/>
    </row>
    <row r="31" spans="1:16" ht="15">
      <c r="A31" s="2" t="s">
        <v>20</v>
      </c>
      <c r="B31" s="4"/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3"/>
      <c r="J31" s="3"/>
      <c r="K31" s="7"/>
      <c r="L31" s="7"/>
      <c r="M31" s="7"/>
      <c r="N31" s="7"/>
      <c r="O31" s="7"/>
      <c r="P31" s="7"/>
    </row>
    <row r="32" spans="1:16" ht="15">
      <c r="A32" s="2" t="s">
        <v>47</v>
      </c>
      <c r="B32" s="4"/>
      <c r="C32" s="28">
        <f>D32+E32+F32+G32+H32</f>
        <v>10679.05326</v>
      </c>
      <c r="D32" s="28">
        <v>2258.7</v>
      </c>
      <c r="E32" s="28">
        <v>4212.55326</v>
      </c>
      <c r="F32" s="37">
        <v>4207.8</v>
      </c>
      <c r="G32" s="28">
        <v>0</v>
      </c>
      <c r="H32" s="28">
        <v>0</v>
      </c>
      <c r="I32" s="3"/>
      <c r="J32" s="3"/>
      <c r="K32" s="7"/>
      <c r="L32" s="7"/>
      <c r="M32" s="7"/>
      <c r="N32" s="7"/>
      <c r="O32" s="7"/>
      <c r="P32" s="7"/>
    </row>
    <row r="33" spans="1:16" ht="57.75" customHeight="1">
      <c r="A33" s="2" t="s">
        <v>52</v>
      </c>
      <c r="B33" s="4"/>
      <c r="C33" s="28">
        <f aca="true" t="shared" si="3" ref="C33:H33">C37+C41+C45+C53</f>
        <v>73376.52325</v>
      </c>
      <c r="D33" s="28">
        <f t="shared" si="3"/>
        <v>15779.8</v>
      </c>
      <c r="E33" s="28">
        <f t="shared" si="3"/>
        <v>16741.12325</v>
      </c>
      <c r="F33" s="28">
        <f t="shared" si="3"/>
        <v>13940.6</v>
      </c>
      <c r="G33" s="28">
        <f t="shared" si="3"/>
        <v>13457.5</v>
      </c>
      <c r="H33" s="28">
        <f t="shared" si="3"/>
        <v>13457.5</v>
      </c>
      <c r="I33" s="3"/>
      <c r="J33" s="3"/>
      <c r="K33" s="7"/>
      <c r="L33" s="7"/>
      <c r="M33" s="7"/>
      <c r="N33" s="7"/>
      <c r="O33" s="7"/>
      <c r="P33" s="7"/>
    </row>
    <row r="34" spans="1:16" ht="15">
      <c r="A34" s="2" t="s">
        <v>23</v>
      </c>
      <c r="B34" s="4"/>
      <c r="C34" s="28">
        <f>C38+C42+C46</f>
        <v>0</v>
      </c>
      <c r="D34" s="28">
        <f>D38+D42+D46</f>
        <v>0</v>
      </c>
      <c r="E34" s="28">
        <f>E38+E42+E46+E54</f>
        <v>0</v>
      </c>
      <c r="F34" s="28">
        <f aca="true" t="shared" si="4" ref="F34:H35">F38+F42+F46</f>
        <v>0</v>
      </c>
      <c r="G34" s="28">
        <f t="shared" si="4"/>
        <v>0</v>
      </c>
      <c r="H34" s="28">
        <f t="shared" si="4"/>
        <v>0</v>
      </c>
      <c r="I34" s="3"/>
      <c r="J34" s="3"/>
      <c r="K34" s="7"/>
      <c r="L34" s="7"/>
      <c r="M34" s="7"/>
      <c r="N34" s="7"/>
      <c r="O34" s="7"/>
      <c r="P34" s="7"/>
    </row>
    <row r="35" spans="1:16" ht="15">
      <c r="A35" s="2" t="s">
        <v>20</v>
      </c>
      <c r="B35" s="4"/>
      <c r="C35" s="28">
        <f>C39+C43+C47</f>
        <v>641.96666</v>
      </c>
      <c r="D35" s="28">
        <f>D39+D43+D47</f>
        <v>0</v>
      </c>
      <c r="E35" s="28">
        <f>E39+E43+E47+E55</f>
        <v>641.96666</v>
      </c>
      <c r="F35" s="28">
        <f t="shared" si="4"/>
        <v>0</v>
      </c>
      <c r="G35" s="28">
        <f t="shared" si="4"/>
        <v>0</v>
      </c>
      <c r="H35" s="28">
        <f t="shared" si="4"/>
        <v>0</v>
      </c>
      <c r="I35" s="3"/>
      <c r="J35" s="3"/>
      <c r="K35" s="7"/>
      <c r="L35" s="7"/>
      <c r="M35" s="7"/>
      <c r="N35" s="7"/>
      <c r="O35" s="7"/>
      <c r="P35" s="7"/>
    </row>
    <row r="36" spans="1:16" ht="15">
      <c r="A36" s="2" t="s">
        <v>47</v>
      </c>
      <c r="B36" s="4"/>
      <c r="C36" s="28">
        <v>72734.5</v>
      </c>
      <c r="D36" s="28">
        <f>D40+D44+D48</f>
        <v>15779.8</v>
      </c>
      <c r="E36" s="28">
        <v>16099.1</v>
      </c>
      <c r="F36" s="28">
        <f>F40+F44+F48</f>
        <v>13940.6</v>
      </c>
      <c r="G36" s="28">
        <f>G40+G44+G48</f>
        <v>13457.5</v>
      </c>
      <c r="H36" s="28">
        <f>H40+H44+H48</f>
        <v>13457.5</v>
      </c>
      <c r="I36" s="3"/>
      <c r="J36" s="3"/>
      <c r="K36" s="7"/>
      <c r="L36" s="7"/>
      <c r="M36" s="7"/>
      <c r="N36" s="7"/>
      <c r="O36" s="7"/>
      <c r="P36" s="7"/>
    </row>
    <row r="37" spans="1:16" ht="62.25" customHeight="1">
      <c r="A37" s="2" t="s">
        <v>26</v>
      </c>
      <c r="B37" s="9" t="s">
        <v>45</v>
      </c>
      <c r="C37" s="28">
        <f>D37+E37+F37+G37+H37</f>
        <v>22028.240830000002</v>
      </c>
      <c r="D37" s="28">
        <f>D38+D39+D40</f>
        <v>4110.1</v>
      </c>
      <c r="E37" s="28">
        <f>E38+E39+E40</f>
        <v>3752.44083</v>
      </c>
      <c r="F37" s="28">
        <f>F38+F39+F40</f>
        <v>4721.9</v>
      </c>
      <c r="G37" s="28">
        <f>G38+G39+G40</f>
        <v>4721.9</v>
      </c>
      <c r="H37" s="28">
        <f>H38+H39+H40</f>
        <v>4721.9</v>
      </c>
      <c r="I37" s="2" t="s">
        <v>30</v>
      </c>
      <c r="J37" s="3" t="s">
        <v>14</v>
      </c>
      <c r="K37" s="18">
        <v>238.57</v>
      </c>
      <c r="L37" s="18">
        <v>238.57</v>
      </c>
      <c r="M37" s="7">
        <v>311.6</v>
      </c>
      <c r="N37" s="7">
        <v>311.6</v>
      </c>
      <c r="O37" s="7">
        <v>311.6</v>
      </c>
      <c r="P37" s="7">
        <v>311.6</v>
      </c>
    </row>
    <row r="38" spans="1:16" ht="15">
      <c r="A38" s="2" t="s">
        <v>23</v>
      </c>
      <c r="B38" s="4"/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"/>
      <c r="J38" s="3"/>
      <c r="K38" s="18"/>
      <c r="L38" s="18"/>
      <c r="M38" s="18"/>
      <c r="N38" s="18"/>
      <c r="O38" s="18"/>
      <c r="P38" s="18"/>
    </row>
    <row r="39" spans="1:16" ht="15">
      <c r="A39" s="2" t="s">
        <v>20</v>
      </c>
      <c r="B39" s="4"/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"/>
      <c r="J39" s="3"/>
      <c r="K39" s="18"/>
      <c r="L39" s="18"/>
      <c r="M39" s="18"/>
      <c r="N39" s="18"/>
      <c r="O39" s="18"/>
      <c r="P39" s="18"/>
    </row>
    <row r="40" spans="1:16" ht="15">
      <c r="A40" s="2" t="s">
        <v>47</v>
      </c>
      <c r="B40" s="4"/>
      <c r="C40" s="28">
        <f>D40+E40+F40+G40+H40</f>
        <v>22028.240830000002</v>
      </c>
      <c r="D40" s="28">
        <v>4110.1</v>
      </c>
      <c r="E40" s="28">
        <v>3752.44083</v>
      </c>
      <c r="F40" s="28">
        <v>4721.9</v>
      </c>
      <c r="G40" s="28">
        <v>4721.9</v>
      </c>
      <c r="H40" s="28">
        <v>4721.9</v>
      </c>
      <c r="I40" s="2"/>
      <c r="J40" s="3"/>
      <c r="K40" s="18"/>
      <c r="L40" s="18"/>
      <c r="M40" s="18"/>
      <c r="N40" s="18"/>
      <c r="O40" s="18"/>
      <c r="P40" s="18"/>
    </row>
    <row r="41" spans="1:17" ht="59.25" customHeight="1">
      <c r="A41" s="2" t="s">
        <v>28</v>
      </c>
      <c r="B41" s="9" t="s">
        <v>45</v>
      </c>
      <c r="C41" s="28">
        <f>D41+E41+F41+G41+H41</f>
        <v>44051.88071</v>
      </c>
      <c r="D41" s="28">
        <f>D42+D43+D44</f>
        <v>8257.8</v>
      </c>
      <c r="E41" s="28">
        <f>E42+E43+E44</f>
        <v>9587.28071</v>
      </c>
      <c r="F41" s="28">
        <f>F42+F43+F44</f>
        <v>8735.6</v>
      </c>
      <c r="G41" s="28">
        <f>G42+G43+G44</f>
        <v>8735.6</v>
      </c>
      <c r="H41" s="28">
        <f>H42+H43+H44</f>
        <v>8735.6</v>
      </c>
      <c r="I41" s="2" t="s">
        <v>49</v>
      </c>
      <c r="J41" s="2" t="s">
        <v>27</v>
      </c>
      <c r="K41" s="19">
        <v>1295.147</v>
      </c>
      <c r="L41" s="19">
        <v>1266.838</v>
      </c>
      <c r="M41" s="19">
        <v>1240.499</v>
      </c>
      <c r="N41" s="19">
        <v>1317.391</v>
      </c>
      <c r="O41" s="19">
        <v>1317.391</v>
      </c>
      <c r="P41" s="19">
        <v>1317.391</v>
      </c>
      <c r="Q41" s="12"/>
    </row>
    <row r="42" spans="1:17" ht="15">
      <c r="A42" s="2" t="s">
        <v>23</v>
      </c>
      <c r="B42" s="5"/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"/>
      <c r="J42" s="3"/>
      <c r="K42" s="13"/>
      <c r="L42" s="13"/>
      <c r="M42" s="13"/>
      <c r="N42" s="13"/>
      <c r="O42" s="13"/>
      <c r="P42" s="13"/>
      <c r="Q42" s="12"/>
    </row>
    <row r="43" spans="1:17" ht="15">
      <c r="A43" s="2" t="s">
        <v>20</v>
      </c>
      <c r="B43" s="5"/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"/>
      <c r="J43" s="3"/>
      <c r="K43" s="13"/>
      <c r="L43" s="13"/>
      <c r="M43" s="13"/>
      <c r="N43" s="13"/>
      <c r="O43" s="13"/>
      <c r="P43" s="13"/>
      <c r="Q43" s="12"/>
    </row>
    <row r="44" spans="1:17" ht="15">
      <c r="A44" s="2" t="s">
        <v>47</v>
      </c>
      <c r="B44" s="5"/>
      <c r="C44" s="28">
        <f aca="true" t="shared" si="5" ref="C44:C49">D44+E44+F44+G44+H44</f>
        <v>44051.88071</v>
      </c>
      <c r="D44" s="28">
        <v>8257.8</v>
      </c>
      <c r="E44" s="28">
        <v>9587.28071</v>
      </c>
      <c r="F44" s="28">
        <v>8735.6</v>
      </c>
      <c r="G44" s="28">
        <v>8735.6</v>
      </c>
      <c r="H44" s="28">
        <v>8735.6</v>
      </c>
      <c r="I44" s="2"/>
      <c r="J44" s="3"/>
      <c r="K44" s="13"/>
      <c r="L44" s="13"/>
      <c r="M44" s="13"/>
      <c r="N44" s="13"/>
      <c r="O44" s="13"/>
      <c r="P44" s="13"/>
      <c r="Q44" s="12"/>
    </row>
    <row r="45" spans="1:16" ht="60.75" customHeight="1">
      <c r="A45" s="2" t="s">
        <v>29</v>
      </c>
      <c r="B45" s="9" t="s">
        <v>45</v>
      </c>
      <c r="C45" s="30">
        <f t="shared" si="5"/>
        <v>7075.601710000001</v>
      </c>
      <c r="D45" s="28">
        <f>D46+D47+D48</f>
        <v>3411.9</v>
      </c>
      <c r="E45" s="28">
        <f>E46+E47+E48</f>
        <v>3180.60171</v>
      </c>
      <c r="F45" s="28">
        <f>F46+F47+F48</f>
        <v>483.1</v>
      </c>
      <c r="G45" s="28">
        <f>G46+G47+G48</f>
        <v>0</v>
      </c>
      <c r="H45" s="28">
        <f>H46+H47+H48</f>
        <v>0</v>
      </c>
      <c r="I45" s="2" t="s">
        <v>31</v>
      </c>
      <c r="J45" s="3" t="s">
        <v>16</v>
      </c>
      <c r="K45" s="7">
        <v>2845</v>
      </c>
      <c r="L45" s="7">
        <v>3396</v>
      </c>
      <c r="M45" s="7">
        <v>7922</v>
      </c>
      <c r="N45" s="7">
        <v>1925</v>
      </c>
      <c r="O45" s="7">
        <v>0</v>
      </c>
      <c r="P45" s="7">
        <v>0</v>
      </c>
    </row>
    <row r="46" spans="1:16" ht="15" customHeight="1">
      <c r="A46" s="2" t="s">
        <v>23</v>
      </c>
      <c r="B46" s="6"/>
      <c r="C46" s="30">
        <f t="shared" si="5"/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"/>
      <c r="J46" s="3"/>
      <c r="K46" s="7"/>
      <c r="L46" s="7"/>
      <c r="M46" s="7"/>
      <c r="N46" s="7"/>
      <c r="O46" s="7"/>
      <c r="P46" s="7"/>
    </row>
    <row r="47" spans="1:16" ht="15" customHeight="1">
      <c r="A47" s="2" t="s">
        <v>20</v>
      </c>
      <c r="B47" s="6"/>
      <c r="C47" s="30">
        <f t="shared" si="5"/>
        <v>641.96666</v>
      </c>
      <c r="D47" s="28">
        <v>0</v>
      </c>
      <c r="E47" s="30">
        <f>641.96666</f>
        <v>641.96666</v>
      </c>
      <c r="F47" s="28">
        <v>0</v>
      </c>
      <c r="G47" s="28">
        <v>0</v>
      </c>
      <c r="H47" s="28">
        <v>0</v>
      </c>
      <c r="I47" s="2"/>
      <c r="J47" s="3"/>
      <c r="K47" s="7"/>
      <c r="L47" s="7"/>
      <c r="M47" s="7"/>
      <c r="N47" s="7"/>
      <c r="O47" s="7"/>
      <c r="P47" s="7"/>
    </row>
    <row r="48" spans="1:16" ht="15" customHeight="1">
      <c r="A48" s="2" t="s">
        <v>47</v>
      </c>
      <c r="B48" s="6"/>
      <c r="C48" s="30">
        <f t="shared" si="5"/>
        <v>6433.635050000001</v>
      </c>
      <c r="D48" s="28">
        <v>3411.9</v>
      </c>
      <c r="E48" s="30">
        <f>1896.66839+641.96666</f>
        <v>2538.63505</v>
      </c>
      <c r="F48" s="30">
        <v>483.1</v>
      </c>
      <c r="G48" s="30">
        <v>0</v>
      </c>
      <c r="H48" s="30">
        <v>0</v>
      </c>
      <c r="I48" s="2"/>
      <c r="J48" s="3"/>
      <c r="K48" s="7"/>
      <c r="L48" s="7"/>
      <c r="M48" s="7"/>
      <c r="N48" s="7"/>
      <c r="O48" s="7"/>
      <c r="P48" s="7"/>
    </row>
    <row r="49" spans="1:16" ht="77.25" customHeight="1">
      <c r="A49" s="2" t="s">
        <v>95</v>
      </c>
      <c r="B49" s="9" t="s">
        <v>45</v>
      </c>
      <c r="C49" s="30">
        <f t="shared" si="5"/>
        <v>1283.93332</v>
      </c>
      <c r="D49" s="28">
        <f>D50+D51+D52</f>
        <v>0</v>
      </c>
      <c r="E49" s="29">
        <f>E50+E51+E52</f>
        <v>1283.93332</v>
      </c>
      <c r="F49" s="28">
        <f>F50+F51+F52</f>
        <v>0</v>
      </c>
      <c r="G49" s="28">
        <f>G50+G51+G52</f>
        <v>0</v>
      </c>
      <c r="H49" s="28">
        <f>H50+H51+H52</f>
        <v>0</v>
      </c>
      <c r="I49" s="2" t="s">
        <v>96</v>
      </c>
      <c r="J49" s="3" t="s">
        <v>16</v>
      </c>
      <c r="K49" s="7">
        <v>0</v>
      </c>
      <c r="L49" s="7">
        <v>0</v>
      </c>
      <c r="M49" s="7">
        <v>610</v>
      </c>
      <c r="N49" s="7">
        <v>0</v>
      </c>
      <c r="O49" s="7">
        <v>0</v>
      </c>
      <c r="P49" s="7">
        <v>0</v>
      </c>
    </row>
    <row r="50" spans="1:16" ht="15" customHeight="1">
      <c r="A50" s="2" t="s">
        <v>23</v>
      </c>
      <c r="B50" s="6"/>
      <c r="C50" s="30">
        <f aca="true" t="shared" si="6" ref="C50:C56">D50+E50+F50+G50+H50</f>
        <v>0</v>
      </c>
      <c r="D50" s="28">
        <v>0</v>
      </c>
      <c r="E50" s="29">
        <v>0</v>
      </c>
      <c r="F50" s="28">
        <v>0</v>
      </c>
      <c r="G50" s="28">
        <v>0</v>
      </c>
      <c r="H50" s="28">
        <v>0</v>
      </c>
      <c r="I50" s="2"/>
      <c r="J50" s="3"/>
      <c r="K50" s="7"/>
      <c r="L50" s="7"/>
      <c r="M50" s="7"/>
      <c r="N50" s="7"/>
      <c r="O50" s="7"/>
      <c r="P50" s="7"/>
    </row>
    <row r="51" spans="1:16" ht="15" customHeight="1">
      <c r="A51" s="2" t="s">
        <v>20</v>
      </c>
      <c r="B51" s="6"/>
      <c r="C51" s="30">
        <f t="shared" si="6"/>
        <v>641.96666</v>
      </c>
      <c r="D51" s="28">
        <v>0</v>
      </c>
      <c r="E51" s="29">
        <v>641.96666</v>
      </c>
      <c r="F51" s="28">
        <v>0</v>
      </c>
      <c r="G51" s="28">
        <v>0</v>
      </c>
      <c r="H51" s="28">
        <v>0</v>
      </c>
      <c r="I51" s="2"/>
      <c r="J51" s="3"/>
      <c r="K51" s="7"/>
      <c r="L51" s="7"/>
      <c r="M51" s="7"/>
      <c r="N51" s="7"/>
      <c r="O51" s="7"/>
      <c r="P51" s="7"/>
    </row>
    <row r="52" spans="1:16" ht="15" customHeight="1">
      <c r="A52" s="2" t="s">
        <v>47</v>
      </c>
      <c r="B52" s="6"/>
      <c r="C52" s="30">
        <f t="shared" si="6"/>
        <v>641.96666</v>
      </c>
      <c r="D52" s="28">
        <v>0</v>
      </c>
      <c r="E52" s="29">
        <v>641.96666</v>
      </c>
      <c r="F52" s="30">
        <v>0</v>
      </c>
      <c r="G52" s="30">
        <v>0</v>
      </c>
      <c r="H52" s="30">
        <v>0</v>
      </c>
      <c r="I52" s="2"/>
      <c r="J52" s="3"/>
      <c r="K52" s="7"/>
      <c r="L52" s="7"/>
      <c r="M52" s="7"/>
      <c r="N52" s="7"/>
      <c r="O52" s="7"/>
      <c r="P52" s="7"/>
    </row>
    <row r="53" spans="1:16" ht="69" customHeight="1">
      <c r="A53" s="2" t="s">
        <v>98</v>
      </c>
      <c r="B53" s="43" t="s">
        <v>45</v>
      </c>
      <c r="C53" s="30">
        <f t="shared" si="6"/>
        <v>220.8</v>
      </c>
      <c r="D53" s="28">
        <f>D54+D55+D56</f>
        <v>0</v>
      </c>
      <c r="E53" s="28">
        <f>E54+E55+E56</f>
        <v>220.8</v>
      </c>
      <c r="F53" s="28">
        <f>F54+F55+F56</f>
        <v>0</v>
      </c>
      <c r="G53" s="28">
        <f>G54+G55+G56</f>
        <v>0</v>
      </c>
      <c r="H53" s="28">
        <f>H54+H55+H56</f>
        <v>0</v>
      </c>
      <c r="I53" s="2" t="s">
        <v>100</v>
      </c>
      <c r="J53" s="3" t="s">
        <v>13</v>
      </c>
      <c r="K53" s="7">
        <v>0</v>
      </c>
      <c r="L53" s="7">
        <v>0</v>
      </c>
      <c r="M53" s="7">
        <v>1</v>
      </c>
      <c r="N53" s="7">
        <v>0</v>
      </c>
      <c r="O53" s="7">
        <v>0</v>
      </c>
      <c r="P53" s="7">
        <v>0</v>
      </c>
    </row>
    <row r="54" spans="1:16" ht="15" customHeight="1">
      <c r="A54" s="2" t="s">
        <v>23</v>
      </c>
      <c r="B54" s="44"/>
      <c r="C54" s="30">
        <f t="shared" si="6"/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"/>
      <c r="J54" s="3"/>
      <c r="K54" s="7"/>
      <c r="L54" s="7"/>
      <c r="M54" s="7"/>
      <c r="N54" s="7"/>
      <c r="O54" s="7"/>
      <c r="P54" s="7"/>
    </row>
    <row r="55" spans="1:16" ht="15" customHeight="1">
      <c r="A55" s="2" t="s">
        <v>20</v>
      </c>
      <c r="B55" s="44"/>
      <c r="C55" s="30">
        <f t="shared" si="6"/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"/>
      <c r="J55" s="3"/>
      <c r="K55" s="7"/>
      <c r="L55" s="7"/>
      <c r="M55" s="7"/>
      <c r="N55" s="7"/>
      <c r="O55" s="7"/>
      <c r="P55" s="7"/>
    </row>
    <row r="56" spans="1:16" ht="15" customHeight="1">
      <c r="A56" s="2" t="s">
        <v>47</v>
      </c>
      <c r="B56" s="45"/>
      <c r="C56" s="30">
        <f t="shared" si="6"/>
        <v>220.8</v>
      </c>
      <c r="D56" s="28">
        <v>0</v>
      </c>
      <c r="E56" s="30">
        <v>220.8</v>
      </c>
      <c r="F56" s="30">
        <v>0</v>
      </c>
      <c r="G56" s="30">
        <v>0</v>
      </c>
      <c r="H56" s="30">
        <v>0</v>
      </c>
      <c r="I56" s="2"/>
      <c r="J56" s="3"/>
      <c r="K56" s="7"/>
      <c r="L56" s="7"/>
      <c r="M56" s="7"/>
      <c r="N56" s="7"/>
      <c r="O56" s="7"/>
      <c r="P56" s="7"/>
    </row>
    <row r="57" spans="1:16" ht="75">
      <c r="A57" s="2" t="s">
        <v>53</v>
      </c>
      <c r="B57" s="6"/>
      <c r="C57" s="30">
        <f>D57+E57+F57+G57+H57</f>
        <v>62470.2297</v>
      </c>
      <c r="D57" s="30">
        <v>33703.1</v>
      </c>
      <c r="E57" s="30">
        <v>17037.7</v>
      </c>
      <c r="F57" s="30">
        <f>F58+F59+F60+0.05052</f>
        <v>9328.889830000002</v>
      </c>
      <c r="G57" s="30">
        <v>1153.6</v>
      </c>
      <c r="H57" s="30">
        <f>H58+H59+H60</f>
        <v>1246.9398700000002</v>
      </c>
      <c r="I57" s="3"/>
      <c r="J57" s="3"/>
      <c r="K57" s="7"/>
      <c r="L57" s="7"/>
      <c r="M57" s="7"/>
      <c r="N57" s="7"/>
      <c r="O57" s="7"/>
      <c r="P57" s="7"/>
    </row>
    <row r="58" spans="1:16" ht="15">
      <c r="A58" s="2" t="s">
        <v>23</v>
      </c>
      <c r="B58" s="6"/>
      <c r="C58" s="30">
        <f>D58+E58+F58+G58+H58</f>
        <v>16858.564260000003</v>
      </c>
      <c r="D58" s="30">
        <f>D62+D66+D70+D74+D110+D114+D118</f>
        <v>10494</v>
      </c>
      <c r="E58" s="30">
        <v>4000.1</v>
      </c>
      <c r="F58" s="30">
        <v>768.2</v>
      </c>
      <c r="G58" s="30">
        <f aca="true" t="shared" si="7" ref="G58:H60">G62+G66+G70+G74+G110+G114+G118</f>
        <v>767.06638</v>
      </c>
      <c r="H58" s="30">
        <f t="shared" si="7"/>
        <v>829.19788</v>
      </c>
      <c r="I58" s="3"/>
      <c r="J58" s="3"/>
      <c r="K58" s="7"/>
      <c r="L58" s="7"/>
      <c r="M58" s="7"/>
      <c r="N58" s="7"/>
      <c r="O58" s="7"/>
      <c r="P58" s="7"/>
    </row>
    <row r="59" spans="1:16" ht="15">
      <c r="A59" s="2" t="s">
        <v>20</v>
      </c>
      <c r="B59" s="6"/>
      <c r="C59" s="30">
        <f>D59+E59+F59+G59+H59</f>
        <v>13863.07529</v>
      </c>
      <c r="D59" s="30">
        <f>D63+D67+D71+D75+D111+D115+D119</f>
        <v>9422.95708</v>
      </c>
      <c r="E59" s="30">
        <f>E63+E67+E71+E75+E111+E115</f>
        <v>2619.02776</v>
      </c>
      <c r="F59" s="30">
        <f>F63+F67+F71+F75+F111+F115+F119</f>
        <v>1737.0765500000002</v>
      </c>
      <c r="G59" s="30">
        <f t="shared" si="7"/>
        <v>40.37191</v>
      </c>
      <c r="H59" s="30">
        <f t="shared" si="7"/>
        <v>43.64199</v>
      </c>
      <c r="I59" s="3"/>
      <c r="J59" s="3"/>
      <c r="K59" s="7"/>
      <c r="L59" s="7"/>
      <c r="M59" s="7"/>
      <c r="N59" s="7"/>
      <c r="O59" s="7"/>
      <c r="P59" s="7"/>
    </row>
    <row r="60" spans="1:16" ht="15">
      <c r="A60" s="2" t="s">
        <v>47</v>
      </c>
      <c r="B60" s="6"/>
      <c r="C60" s="30">
        <f>D60+E60+F60+G60+H60</f>
        <v>31748.480409999996</v>
      </c>
      <c r="D60" s="30">
        <f>D64+D68+D72+D76+D112+D116+D120</f>
        <v>13786.071789999998</v>
      </c>
      <c r="E60" s="30">
        <f>E64+E68+E72+E76+E112+E116+E120</f>
        <v>10418.64586</v>
      </c>
      <c r="F60" s="30">
        <f>F64+F68+F72+F76+F112+F116+F120+F124</f>
        <v>6823.562760000001</v>
      </c>
      <c r="G60" s="30">
        <f t="shared" si="7"/>
        <v>346.1</v>
      </c>
      <c r="H60" s="30">
        <f t="shared" si="7"/>
        <v>374.1</v>
      </c>
      <c r="I60" s="3"/>
      <c r="J60" s="3"/>
      <c r="K60" s="7"/>
      <c r="L60" s="7"/>
      <c r="M60" s="7"/>
      <c r="N60" s="7"/>
      <c r="O60" s="7"/>
      <c r="P60" s="7"/>
    </row>
    <row r="61" spans="1:16" ht="63.75" customHeight="1">
      <c r="A61" s="2" t="s">
        <v>32</v>
      </c>
      <c r="B61" s="9" t="s">
        <v>45</v>
      </c>
      <c r="C61" s="30">
        <f>D61+E61+F61+G61+H61</f>
        <v>579</v>
      </c>
      <c r="D61" s="28">
        <f>D62+D63+D64</f>
        <v>329</v>
      </c>
      <c r="E61" s="28">
        <f>E62+E63+E64</f>
        <v>250</v>
      </c>
      <c r="F61" s="28">
        <f>F62+F63+F64</f>
        <v>0</v>
      </c>
      <c r="G61" s="28">
        <f>G62+G63+G64</f>
        <v>0</v>
      </c>
      <c r="H61" s="28">
        <f>H62+H63+H64</f>
        <v>0</v>
      </c>
      <c r="I61" s="2" t="s">
        <v>57</v>
      </c>
      <c r="J61" s="3" t="s">
        <v>13</v>
      </c>
      <c r="K61" s="7">
        <v>24</v>
      </c>
      <c r="L61" s="7">
        <v>362</v>
      </c>
      <c r="M61" s="7">
        <v>363</v>
      </c>
      <c r="N61" s="7">
        <v>0</v>
      </c>
      <c r="O61" s="7">
        <v>0</v>
      </c>
      <c r="P61" s="7">
        <v>0</v>
      </c>
    </row>
    <row r="62" spans="1:16" ht="15">
      <c r="A62" s="2" t="s">
        <v>23</v>
      </c>
      <c r="B62" s="6"/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"/>
      <c r="J62" s="3"/>
      <c r="K62" s="7"/>
      <c r="L62" s="7"/>
      <c r="M62" s="7"/>
      <c r="N62" s="7"/>
      <c r="O62" s="7"/>
      <c r="P62" s="7"/>
    </row>
    <row r="63" spans="1:16" ht="15">
      <c r="A63" s="2" t="s">
        <v>20</v>
      </c>
      <c r="B63" s="6"/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"/>
      <c r="J63" s="3"/>
      <c r="K63" s="7"/>
      <c r="L63" s="7"/>
      <c r="M63" s="7"/>
      <c r="N63" s="7"/>
      <c r="O63" s="7"/>
      <c r="P63" s="7"/>
    </row>
    <row r="64" spans="1:16" ht="15">
      <c r="A64" s="2" t="s">
        <v>47</v>
      </c>
      <c r="B64" s="6"/>
      <c r="C64" s="30">
        <f>D64+E64+F64+G64+H64</f>
        <v>579</v>
      </c>
      <c r="D64" s="28">
        <v>329</v>
      </c>
      <c r="E64" s="28">
        <v>250</v>
      </c>
      <c r="F64" s="28">
        <v>0</v>
      </c>
      <c r="G64" s="28">
        <v>0</v>
      </c>
      <c r="H64" s="28">
        <v>0</v>
      </c>
      <c r="I64" s="2"/>
      <c r="J64" s="3"/>
      <c r="K64" s="7"/>
      <c r="L64" s="7"/>
      <c r="M64" s="7"/>
      <c r="N64" s="7"/>
      <c r="O64" s="7"/>
      <c r="P64" s="7"/>
    </row>
    <row r="65" spans="1:16" ht="89.25" customHeight="1">
      <c r="A65" s="17" t="s">
        <v>121</v>
      </c>
      <c r="B65" s="9" t="s">
        <v>45</v>
      </c>
      <c r="C65" s="30">
        <f>D65+E65+F65+G65+H65</f>
        <v>1767.83943</v>
      </c>
      <c r="D65" s="28">
        <f>D66+D67+D68</f>
        <v>739.6</v>
      </c>
      <c r="E65" s="28">
        <f>E66+E67+E68</f>
        <v>556.33943</v>
      </c>
      <c r="F65" s="28">
        <f>F66+F67+F68</f>
        <v>471.9</v>
      </c>
      <c r="G65" s="28">
        <f>G66+G67+G68</f>
        <v>0</v>
      </c>
      <c r="H65" s="28">
        <f>H66+H67+H68</f>
        <v>0</v>
      </c>
      <c r="I65" s="2" t="s">
        <v>33</v>
      </c>
      <c r="J65" s="3" t="s">
        <v>13</v>
      </c>
      <c r="K65" s="7">
        <v>11</v>
      </c>
      <c r="L65" s="7">
        <v>3</v>
      </c>
      <c r="M65" s="7">
        <v>3</v>
      </c>
      <c r="N65" s="7">
        <v>2</v>
      </c>
      <c r="O65" s="7">
        <v>0</v>
      </c>
      <c r="P65" s="7">
        <v>0</v>
      </c>
    </row>
    <row r="66" spans="1:16" ht="15" customHeight="1">
      <c r="A66" s="2" t="s">
        <v>23</v>
      </c>
      <c r="B66" s="6"/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"/>
      <c r="J66" s="3"/>
      <c r="K66" s="7"/>
      <c r="L66" s="7"/>
      <c r="M66" s="7"/>
      <c r="N66" s="7"/>
      <c r="O66" s="7"/>
      <c r="P66" s="7"/>
    </row>
    <row r="67" spans="1:16" ht="15" customHeight="1">
      <c r="A67" s="2" t="s">
        <v>20</v>
      </c>
      <c r="B67" s="6"/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"/>
      <c r="J67" s="3"/>
      <c r="K67" s="7"/>
      <c r="L67" s="7"/>
      <c r="M67" s="7"/>
      <c r="N67" s="7"/>
      <c r="O67" s="7"/>
      <c r="P67" s="7"/>
    </row>
    <row r="68" spans="1:16" ht="15" customHeight="1">
      <c r="A68" s="2" t="s">
        <v>47</v>
      </c>
      <c r="B68" s="6"/>
      <c r="C68" s="30">
        <f>D68+E68+F68+G68+H68</f>
        <v>1767.83943</v>
      </c>
      <c r="D68" s="28">
        <v>739.6</v>
      </c>
      <c r="E68" s="28">
        <v>556.33943</v>
      </c>
      <c r="F68" s="28">
        <v>471.9</v>
      </c>
      <c r="G68" s="28">
        <v>0</v>
      </c>
      <c r="H68" s="28">
        <v>0</v>
      </c>
      <c r="I68" s="2"/>
      <c r="J68" s="3"/>
      <c r="K68" s="7"/>
      <c r="L68" s="7"/>
      <c r="M68" s="7"/>
      <c r="N68" s="7"/>
      <c r="O68" s="7"/>
      <c r="P68" s="7"/>
    </row>
    <row r="69" spans="1:16" ht="73.5" customHeight="1">
      <c r="A69" s="2" t="s">
        <v>35</v>
      </c>
      <c r="B69" s="9" t="s">
        <v>45</v>
      </c>
      <c r="C69" s="30">
        <f>D69+E69+F69+G69+H69</f>
        <v>10134.76525</v>
      </c>
      <c r="D69" s="36">
        <f>D70+D71+D72</f>
        <v>3071.4</v>
      </c>
      <c r="E69" s="36">
        <f>E70+E71+E72</f>
        <v>4910.26525</v>
      </c>
      <c r="F69" s="36">
        <f>F70+F71+F72</f>
        <v>2153.1</v>
      </c>
      <c r="G69" s="36">
        <f>G70+G71+G72</f>
        <v>0</v>
      </c>
      <c r="H69" s="36">
        <f>H70+H71+H72</f>
        <v>0</v>
      </c>
      <c r="I69" s="2" t="s">
        <v>34</v>
      </c>
      <c r="J69" s="3" t="s">
        <v>13</v>
      </c>
      <c r="K69" s="7">
        <v>8</v>
      </c>
      <c r="L69" s="7">
        <v>9</v>
      </c>
      <c r="M69" s="7">
        <v>11</v>
      </c>
      <c r="N69" s="26">
        <v>9</v>
      </c>
      <c r="O69" s="26">
        <v>0</v>
      </c>
      <c r="P69" s="26">
        <v>0</v>
      </c>
    </row>
    <row r="70" spans="1:16" ht="15">
      <c r="A70" s="2" t="s">
        <v>23</v>
      </c>
      <c r="B70" s="6"/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"/>
      <c r="J70" s="3"/>
      <c r="K70" s="7"/>
      <c r="L70" s="7"/>
      <c r="M70" s="7"/>
      <c r="N70" s="7"/>
      <c r="O70" s="7"/>
      <c r="P70" s="7"/>
    </row>
    <row r="71" spans="1:16" ht="15">
      <c r="A71" s="2" t="s">
        <v>20</v>
      </c>
      <c r="B71" s="6"/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"/>
      <c r="J71" s="3"/>
      <c r="K71" s="7"/>
      <c r="L71" s="7"/>
      <c r="M71" s="7"/>
      <c r="N71" s="7"/>
      <c r="O71" s="7"/>
      <c r="P71" s="7"/>
    </row>
    <row r="72" spans="1:16" ht="15">
      <c r="A72" s="2" t="s">
        <v>47</v>
      </c>
      <c r="B72" s="6"/>
      <c r="C72" s="30">
        <f>D72+E72+F72+G72+H72</f>
        <v>10134.76525</v>
      </c>
      <c r="D72" s="36">
        <v>3071.4</v>
      </c>
      <c r="E72" s="36">
        <v>4910.26525</v>
      </c>
      <c r="F72" s="36">
        <v>2153.1</v>
      </c>
      <c r="G72" s="36">
        <v>0</v>
      </c>
      <c r="H72" s="36">
        <v>0</v>
      </c>
      <c r="I72" s="2"/>
      <c r="J72" s="3"/>
      <c r="K72" s="7"/>
      <c r="L72" s="7"/>
      <c r="M72" s="7"/>
      <c r="N72" s="7"/>
      <c r="O72" s="7"/>
      <c r="P72" s="7"/>
    </row>
    <row r="73" spans="1:16" ht="88.5" customHeight="1">
      <c r="A73" s="2" t="s">
        <v>46</v>
      </c>
      <c r="B73" s="9" t="s">
        <v>45</v>
      </c>
      <c r="C73" s="30">
        <f>D73+E73+F73+G73+H73</f>
        <v>15951.89127</v>
      </c>
      <c r="D73" s="38">
        <f>D74+D75+D76</f>
        <v>7724.1288700000005</v>
      </c>
      <c r="E73" s="36">
        <f>E74+E75+E76</f>
        <v>4817</v>
      </c>
      <c r="F73" s="38">
        <f>F74+F75+F76</f>
        <v>3410.7624000000005</v>
      </c>
      <c r="G73" s="36">
        <f>G74+G75+G76</f>
        <v>0</v>
      </c>
      <c r="H73" s="36">
        <f>H74+H75+H76</f>
        <v>0</v>
      </c>
      <c r="I73" s="2" t="s">
        <v>50</v>
      </c>
      <c r="J73" s="3" t="s">
        <v>13</v>
      </c>
      <c r="K73" s="7">
        <v>2</v>
      </c>
      <c r="L73" s="7">
        <v>2</v>
      </c>
      <c r="M73" s="7">
        <v>2</v>
      </c>
      <c r="N73" s="7">
        <v>2</v>
      </c>
      <c r="O73" s="7">
        <v>0</v>
      </c>
      <c r="P73" s="7">
        <v>0</v>
      </c>
    </row>
    <row r="74" spans="1:16" ht="15">
      <c r="A74" s="2" t="s">
        <v>23</v>
      </c>
      <c r="B74" s="6"/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"/>
      <c r="J74" s="3"/>
      <c r="K74" s="7"/>
      <c r="L74" s="7"/>
      <c r="M74" s="7"/>
      <c r="N74" s="7"/>
      <c r="O74" s="7"/>
      <c r="P74" s="7"/>
    </row>
    <row r="75" spans="1:16" ht="15">
      <c r="A75" s="2" t="s">
        <v>20</v>
      </c>
      <c r="B75" s="6"/>
      <c r="C75" s="28">
        <f>D75+E75+F75+G75+H75</f>
        <v>9646.79939</v>
      </c>
      <c r="D75" s="29">
        <f>D79+D83+D87+D91+D95+D99+D103+3359.1853</f>
        <v>5541.65708</v>
      </c>
      <c r="E75" s="28">
        <f>E79+E83+E87+E91+E95+E99+E103</f>
        <v>2408.5</v>
      </c>
      <c r="F75" s="29">
        <f>F79+F83+F87+F91+F95+F99+F103+F107</f>
        <v>1696.6423100000002</v>
      </c>
      <c r="G75" s="28">
        <f>G79+G83+G87+G91+G95+G99+G103+G107</f>
        <v>0</v>
      </c>
      <c r="H75" s="28">
        <f>H79+H83+H87+H91+H95+H99+H103+H107</f>
        <v>0</v>
      </c>
      <c r="I75" s="2"/>
      <c r="J75" s="3"/>
      <c r="K75" s="7"/>
      <c r="L75" s="7"/>
      <c r="M75" s="7"/>
      <c r="N75" s="7"/>
      <c r="O75" s="7"/>
      <c r="P75" s="7"/>
    </row>
    <row r="76" spans="1:16" ht="15">
      <c r="A76" s="2" t="s">
        <v>47</v>
      </c>
      <c r="B76" s="6"/>
      <c r="C76" s="30">
        <f>D76+E76+F76+G76+H76</f>
        <v>6305.09188</v>
      </c>
      <c r="D76" s="29">
        <f>D80+D84+D88+D92+D96+D100+D104</f>
        <v>2182.47179</v>
      </c>
      <c r="E76" s="28">
        <f>E80+E84+E88+E92+E96+E100+E104</f>
        <v>2408.5</v>
      </c>
      <c r="F76" s="29">
        <f>F80+F84+F88+F92+F96+F100+F104+F108</f>
        <v>1714.1200900000001</v>
      </c>
      <c r="G76" s="28">
        <f>G80+G84+G88+G92+G96+G100+G104</f>
        <v>0</v>
      </c>
      <c r="H76" s="28">
        <f>H80+H84+H88+H92+H96+H100+H104</f>
        <v>0</v>
      </c>
      <c r="I76" s="2"/>
      <c r="J76" s="3"/>
      <c r="K76" s="7"/>
      <c r="L76" s="7"/>
      <c r="M76" s="7"/>
      <c r="N76" s="7"/>
      <c r="O76" s="7"/>
      <c r="P76" s="7"/>
    </row>
    <row r="77" spans="1:16" ht="88.5" customHeight="1">
      <c r="A77" s="2" t="s">
        <v>68</v>
      </c>
      <c r="B77" s="9" t="s">
        <v>45</v>
      </c>
      <c r="C77" s="30">
        <f>D77+E77+F77+G77+H77</f>
        <v>2036.60481</v>
      </c>
      <c r="D77" s="29">
        <f>D78+D79+D80</f>
        <v>2036.60481</v>
      </c>
      <c r="E77" s="28">
        <f>E78+E79+E80</f>
        <v>0</v>
      </c>
      <c r="F77" s="28">
        <f>F78+F79+F80</f>
        <v>0</v>
      </c>
      <c r="G77" s="28">
        <f>G78+G79+G80</f>
        <v>0</v>
      </c>
      <c r="H77" s="28">
        <f>H78+H79+H80</f>
        <v>0</v>
      </c>
      <c r="I77" s="2" t="s">
        <v>69</v>
      </c>
      <c r="J77" s="3" t="s">
        <v>13</v>
      </c>
      <c r="K77" s="7">
        <v>1</v>
      </c>
      <c r="L77" s="7">
        <v>1</v>
      </c>
      <c r="M77" s="7">
        <v>0</v>
      </c>
      <c r="N77" s="7">
        <v>0</v>
      </c>
      <c r="O77" s="7">
        <v>0</v>
      </c>
      <c r="P77" s="7">
        <v>0</v>
      </c>
    </row>
    <row r="78" spans="1:16" ht="15">
      <c r="A78" s="2" t="s">
        <v>23</v>
      </c>
      <c r="B78" s="6"/>
      <c r="C78" s="28">
        <v>0</v>
      </c>
      <c r="D78" s="29">
        <v>0</v>
      </c>
      <c r="E78" s="28">
        <v>0</v>
      </c>
      <c r="F78" s="28">
        <v>0</v>
      </c>
      <c r="G78" s="28">
        <v>0</v>
      </c>
      <c r="H78" s="28">
        <v>0</v>
      </c>
      <c r="I78" s="2"/>
      <c r="J78" s="3"/>
      <c r="K78" s="7"/>
      <c r="L78" s="7"/>
      <c r="M78" s="7"/>
      <c r="N78" s="7"/>
      <c r="O78" s="7"/>
      <c r="P78" s="7"/>
    </row>
    <row r="79" spans="1:16" ht="15">
      <c r="A79" s="2" t="s">
        <v>20</v>
      </c>
      <c r="B79" s="6"/>
      <c r="C79" s="30">
        <f>D79+E79+F79+G79+H79</f>
        <v>1018.3024</v>
      </c>
      <c r="D79" s="29">
        <v>1018.3024</v>
      </c>
      <c r="E79" s="28">
        <v>0</v>
      </c>
      <c r="F79" s="28">
        <v>0</v>
      </c>
      <c r="G79" s="28">
        <v>0</v>
      </c>
      <c r="H79" s="28">
        <v>0</v>
      </c>
      <c r="I79" s="2"/>
      <c r="J79" s="3"/>
      <c r="K79" s="7"/>
      <c r="L79" s="7"/>
      <c r="M79" s="7"/>
      <c r="N79" s="7"/>
      <c r="O79" s="7"/>
      <c r="P79" s="7"/>
    </row>
    <row r="80" spans="1:16" ht="15">
      <c r="A80" s="2" t="s">
        <v>47</v>
      </c>
      <c r="B80" s="6"/>
      <c r="C80" s="30">
        <f>D80+E80+F80+G80+H80</f>
        <v>1018.30241</v>
      </c>
      <c r="D80" s="29">
        <v>1018.30241</v>
      </c>
      <c r="E80" s="28">
        <v>0</v>
      </c>
      <c r="F80" s="28">
        <v>0</v>
      </c>
      <c r="G80" s="28">
        <v>0</v>
      </c>
      <c r="H80" s="28">
        <v>0</v>
      </c>
      <c r="I80" s="2"/>
      <c r="J80" s="3"/>
      <c r="K80" s="7"/>
      <c r="L80" s="7"/>
      <c r="M80" s="7"/>
      <c r="N80" s="7"/>
      <c r="O80" s="7"/>
      <c r="P80" s="7"/>
    </row>
    <row r="81" spans="1:16" ht="90" customHeight="1">
      <c r="A81" s="2" t="s">
        <v>70</v>
      </c>
      <c r="B81" s="9" t="s">
        <v>45</v>
      </c>
      <c r="C81" s="30">
        <f>D81+E81+F81+G81+H81</f>
        <v>817.05837</v>
      </c>
      <c r="D81" s="29">
        <f>D82+D83+D84</f>
        <v>817.05837</v>
      </c>
      <c r="E81" s="28">
        <f>E82+E83+E84</f>
        <v>0</v>
      </c>
      <c r="F81" s="28">
        <f>F82+F83+F84</f>
        <v>0</v>
      </c>
      <c r="G81" s="28">
        <f>G82+G83+G84</f>
        <v>0</v>
      </c>
      <c r="H81" s="28">
        <f>H82+H83+H84</f>
        <v>0</v>
      </c>
      <c r="I81" s="2" t="s">
        <v>71</v>
      </c>
      <c r="J81" s="3" t="s">
        <v>13</v>
      </c>
      <c r="K81" s="7">
        <v>1</v>
      </c>
      <c r="L81" s="7">
        <v>1</v>
      </c>
      <c r="M81" s="7">
        <v>0</v>
      </c>
      <c r="N81" s="7">
        <v>0</v>
      </c>
      <c r="O81" s="7">
        <v>0</v>
      </c>
      <c r="P81" s="7">
        <v>0</v>
      </c>
    </row>
    <row r="82" spans="1:16" ht="15">
      <c r="A82" s="2" t="s">
        <v>23</v>
      </c>
      <c r="B82" s="6"/>
      <c r="C82" s="28">
        <v>0</v>
      </c>
      <c r="D82" s="29">
        <v>0</v>
      </c>
      <c r="E82" s="28">
        <v>0</v>
      </c>
      <c r="F82" s="28">
        <v>0</v>
      </c>
      <c r="G82" s="28">
        <v>0</v>
      </c>
      <c r="H82" s="28">
        <v>0</v>
      </c>
      <c r="I82" s="2"/>
      <c r="J82" s="3"/>
      <c r="K82" s="7"/>
      <c r="L82" s="7"/>
      <c r="M82" s="7"/>
      <c r="N82" s="7"/>
      <c r="O82" s="7"/>
      <c r="P82" s="7"/>
    </row>
    <row r="83" spans="1:16" ht="15">
      <c r="A83" s="2" t="s">
        <v>20</v>
      </c>
      <c r="B83" s="6"/>
      <c r="C83" s="30">
        <f>D83+E83+F83+G83+H83</f>
        <v>408.52919</v>
      </c>
      <c r="D83" s="29">
        <v>408.52919</v>
      </c>
      <c r="E83" s="28">
        <v>0</v>
      </c>
      <c r="F83" s="28">
        <v>0</v>
      </c>
      <c r="G83" s="28">
        <v>0</v>
      </c>
      <c r="H83" s="28">
        <v>0</v>
      </c>
      <c r="I83" s="2"/>
      <c r="J83" s="3"/>
      <c r="K83" s="7"/>
      <c r="L83" s="7"/>
      <c r="M83" s="7"/>
      <c r="N83" s="7"/>
      <c r="O83" s="7"/>
      <c r="P83" s="7"/>
    </row>
    <row r="84" spans="1:16" ht="15">
      <c r="A84" s="2" t="s">
        <v>47</v>
      </c>
      <c r="B84" s="6"/>
      <c r="C84" s="30">
        <f>D84+E84+F84+G84+H84</f>
        <v>408.52918</v>
      </c>
      <c r="D84" s="29">
        <v>408.52918</v>
      </c>
      <c r="E84" s="28">
        <v>0</v>
      </c>
      <c r="F84" s="28">
        <v>0</v>
      </c>
      <c r="G84" s="28">
        <v>0</v>
      </c>
      <c r="H84" s="28">
        <v>0</v>
      </c>
      <c r="I84" s="2"/>
      <c r="J84" s="3"/>
      <c r="K84" s="7"/>
      <c r="L84" s="7"/>
      <c r="M84" s="7"/>
      <c r="N84" s="7"/>
      <c r="O84" s="7"/>
      <c r="P84" s="7"/>
    </row>
    <row r="85" spans="1:16" ht="87" customHeight="1">
      <c r="A85" s="2" t="s">
        <v>72</v>
      </c>
      <c r="B85" s="9" t="s">
        <v>45</v>
      </c>
      <c r="C85" s="30">
        <f>D85+E85+F85+G85+H85</f>
        <v>568.2761</v>
      </c>
      <c r="D85" s="29">
        <f>D86+D87+D88</f>
        <v>568.2761</v>
      </c>
      <c r="E85" s="28">
        <f>E86+E87+E88</f>
        <v>0</v>
      </c>
      <c r="F85" s="28">
        <f>F86+F87+F88</f>
        <v>0</v>
      </c>
      <c r="G85" s="28">
        <f>G86+G87+G88</f>
        <v>0</v>
      </c>
      <c r="H85" s="28">
        <f>H86+H87+H88</f>
        <v>0</v>
      </c>
      <c r="I85" s="2" t="s">
        <v>73</v>
      </c>
      <c r="J85" s="3" t="s">
        <v>13</v>
      </c>
      <c r="K85" s="7">
        <v>1</v>
      </c>
      <c r="L85" s="7">
        <v>1</v>
      </c>
      <c r="M85" s="7">
        <v>0</v>
      </c>
      <c r="N85" s="7">
        <v>0</v>
      </c>
      <c r="O85" s="7">
        <v>0</v>
      </c>
      <c r="P85" s="7">
        <v>0</v>
      </c>
    </row>
    <row r="86" spans="1:16" ht="15">
      <c r="A86" s="2" t="s">
        <v>23</v>
      </c>
      <c r="B86" s="6"/>
      <c r="C86" s="28">
        <v>0</v>
      </c>
      <c r="D86" s="29">
        <v>0</v>
      </c>
      <c r="E86" s="28">
        <v>0</v>
      </c>
      <c r="F86" s="28">
        <v>0</v>
      </c>
      <c r="G86" s="28">
        <v>0</v>
      </c>
      <c r="H86" s="28">
        <v>0</v>
      </c>
      <c r="I86" s="2"/>
      <c r="J86" s="3"/>
      <c r="K86" s="7"/>
      <c r="L86" s="7"/>
      <c r="M86" s="7"/>
      <c r="N86" s="7"/>
      <c r="O86" s="7"/>
      <c r="P86" s="7"/>
    </row>
    <row r="87" spans="1:16" ht="15">
      <c r="A87" s="2" t="s">
        <v>20</v>
      </c>
      <c r="B87" s="6"/>
      <c r="C87" s="30">
        <f>D87+E87+F87+G87+H87</f>
        <v>284.13805</v>
      </c>
      <c r="D87" s="29">
        <v>284.13805</v>
      </c>
      <c r="E87" s="28">
        <v>0</v>
      </c>
      <c r="F87" s="28">
        <v>0</v>
      </c>
      <c r="G87" s="28">
        <v>0</v>
      </c>
      <c r="H87" s="28">
        <v>0</v>
      </c>
      <c r="I87" s="2"/>
      <c r="J87" s="3"/>
      <c r="K87" s="7"/>
      <c r="L87" s="7"/>
      <c r="M87" s="7"/>
      <c r="N87" s="7"/>
      <c r="O87" s="7"/>
      <c r="P87" s="7"/>
    </row>
    <row r="88" spans="1:16" ht="15">
      <c r="A88" s="2" t="s">
        <v>47</v>
      </c>
      <c r="B88" s="6"/>
      <c r="C88" s="30">
        <f>D88+E88+F88+G88+H88</f>
        <v>284.13805</v>
      </c>
      <c r="D88" s="29">
        <v>284.13805</v>
      </c>
      <c r="E88" s="28">
        <v>0</v>
      </c>
      <c r="F88" s="28">
        <v>0</v>
      </c>
      <c r="G88" s="28">
        <v>0</v>
      </c>
      <c r="H88" s="28">
        <v>0</v>
      </c>
      <c r="I88" s="2"/>
      <c r="J88" s="3"/>
      <c r="K88" s="7"/>
      <c r="L88" s="7"/>
      <c r="M88" s="7"/>
      <c r="N88" s="7"/>
      <c r="O88" s="7"/>
      <c r="P88" s="7"/>
    </row>
    <row r="89" spans="1:16" ht="90" customHeight="1">
      <c r="A89" s="27" t="s">
        <v>125</v>
      </c>
      <c r="B89" s="9" t="s">
        <v>45</v>
      </c>
      <c r="C89" s="30">
        <f>D89+E89+F89+G89+H89</f>
        <v>557.09869</v>
      </c>
      <c r="D89" s="29">
        <f>D90+D91+D92</f>
        <v>343.00428999999997</v>
      </c>
      <c r="E89" s="28">
        <f>E90+E91+E92</f>
        <v>0</v>
      </c>
      <c r="F89" s="29">
        <f>F90+F91+F92</f>
        <v>214.0944</v>
      </c>
      <c r="G89" s="28">
        <f>G90+G91+G92</f>
        <v>0</v>
      </c>
      <c r="H89" s="28">
        <f>H90+H91+H92</f>
        <v>0</v>
      </c>
      <c r="I89" s="2" t="s">
        <v>74</v>
      </c>
      <c r="J89" s="3" t="s">
        <v>13</v>
      </c>
      <c r="K89" s="7">
        <v>1</v>
      </c>
      <c r="L89" s="7">
        <v>1</v>
      </c>
      <c r="M89" s="7">
        <v>0</v>
      </c>
      <c r="N89" s="7">
        <v>1</v>
      </c>
      <c r="O89" s="7">
        <v>0</v>
      </c>
      <c r="P89" s="7">
        <v>0</v>
      </c>
    </row>
    <row r="90" spans="1:16" ht="15">
      <c r="A90" s="2" t="s">
        <v>23</v>
      </c>
      <c r="B90" s="6"/>
      <c r="C90" s="28">
        <v>0</v>
      </c>
      <c r="D90" s="29">
        <v>0</v>
      </c>
      <c r="E90" s="28">
        <v>0</v>
      </c>
      <c r="F90" s="29">
        <v>0</v>
      </c>
      <c r="G90" s="28">
        <v>0</v>
      </c>
      <c r="H90" s="28">
        <v>0</v>
      </c>
      <c r="I90" s="2"/>
      <c r="J90" s="3"/>
      <c r="K90" s="7"/>
      <c r="L90" s="7"/>
      <c r="M90" s="7"/>
      <c r="N90" s="7"/>
      <c r="O90" s="7"/>
      <c r="P90" s="7"/>
    </row>
    <row r="91" spans="1:16" ht="15">
      <c r="A91" s="2" t="s">
        <v>20</v>
      </c>
      <c r="B91" s="6"/>
      <c r="C91" s="30">
        <f>D91+E91+F91+G91+H91</f>
        <v>269.81045</v>
      </c>
      <c r="D91" s="29">
        <v>171.50214</v>
      </c>
      <c r="E91" s="28">
        <v>0</v>
      </c>
      <c r="F91" s="29">
        <v>98.30831</v>
      </c>
      <c r="G91" s="28">
        <v>0</v>
      </c>
      <c r="H91" s="28">
        <v>0</v>
      </c>
      <c r="I91" s="2"/>
      <c r="J91" s="3"/>
      <c r="K91" s="7"/>
      <c r="L91" s="7"/>
      <c r="M91" s="7"/>
      <c r="N91" s="7"/>
      <c r="O91" s="7"/>
      <c r="P91" s="7"/>
    </row>
    <row r="92" spans="1:16" ht="15">
      <c r="A92" s="2" t="s">
        <v>47</v>
      </c>
      <c r="B92" s="6"/>
      <c r="C92" s="30">
        <f>D92+E92+F92+G92+H92</f>
        <v>287.28824</v>
      </c>
      <c r="D92" s="29">
        <v>171.50215</v>
      </c>
      <c r="E92" s="28">
        <v>0</v>
      </c>
      <c r="F92" s="29">
        <v>115.78609</v>
      </c>
      <c r="G92" s="28">
        <v>0</v>
      </c>
      <c r="H92" s="28">
        <v>0</v>
      </c>
      <c r="I92" s="2"/>
      <c r="J92" s="3"/>
      <c r="K92" s="7"/>
      <c r="L92" s="7"/>
      <c r="M92" s="7"/>
      <c r="N92" s="7"/>
      <c r="O92" s="7"/>
      <c r="P92" s="7"/>
    </row>
    <row r="93" spans="1:16" ht="108" customHeight="1">
      <c r="A93" s="2" t="s">
        <v>77</v>
      </c>
      <c r="B93" s="9" t="s">
        <v>45</v>
      </c>
      <c r="C93" s="30">
        <f>D93+E93+F93+G93+H93</f>
        <v>600</v>
      </c>
      <c r="D93" s="28">
        <f>D94+D95+D96</f>
        <v>600</v>
      </c>
      <c r="E93" s="28">
        <f>E94+E95+E96</f>
        <v>0</v>
      </c>
      <c r="F93" s="28">
        <f>F94+F95+F96</f>
        <v>0</v>
      </c>
      <c r="G93" s="28">
        <f>G94+G95+G96</f>
        <v>0</v>
      </c>
      <c r="H93" s="28">
        <f>H94+H95+H96</f>
        <v>0</v>
      </c>
      <c r="I93" s="2" t="s">
        <v>75</v>
      </c>
      <c r="J93" s="3" t="s">
        <v>13</v>
      </c>
      <c r="K93" s="7">
        <v>1</v>
      </c>
      <c r="L93" s="7">
        <v>1</v>
      </c>
      <c r="M93" s="7">
        <v>0</v>
      </c>
      <c r="N93" s="7">
        <v>0</v>
      </c>
      <c r="O93" s="7">
        <v>0</v>
      </c>
      <c r="P93" s="7">
        <v>0</v>
      </c>
    </row>
    <row r="94" spans="1:16" ht="15">
      <c r="A94" s="2" t="s">
        <v>23</v>
      </c>
      <c r="B94" s="6"/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"/>
      <c r="J94" s="3"/>
      <c r="K94" s="7"/>
      <c r="L94" s="7"/>
      <c r="M94" s="7"/>
      <c r="N94" s="7"/>
      <c r="O94" s="7"/>
      <c r="P94" s="7"/>
    </row>
    <row r="95" spans="1:16" ht="15">
      <c r="A95" s="2" t="s">
        <v>20</v>
      </c>
      <c r="B95" s="6"/>
      <c r="C95" s="30">
        <f>D95+E95+F95+G95+H95</f>
        <v>300</v>
      </c>
      <c r="D95" s="28">
        <v>300</v>
      </c>
      <c r="E95" s="28">
        <v>0</v>
      </c>
      <c r="F95" s="28">
        <v>0</v>
      </c>
      <c r="G95" s="28">
        <v>0</v>
      </c>
      <c r="H95" s="28">
        <v>0</v>
      </c>
      <c r="I95" s="2"/>
      <c r="J95" s="3"/>
      <c r="K95" s="7"/>
      <c r="L95" s="7"/>
      <c r="M95" s="7"/>
      <c r="N95" s="7"/>
      <c r="O95" s="7"/>
      <c r="P95" s="7"/>
    </row>
    <row r="96" spans="1:16" ht="15">
      <c r="A96" s="2" t="s">
        <v>47</v>
      </c>
      <c r="B96" s="6"/>
      <c r="C96" s="30">
        <f>D96+E96+F96+G96+H96</f>
        <v>300</v>
      </c>
      <c r="D96" s="28">
        <v>300</v>
      </c>
      <c r="E96" s="28">
        <v>0</v>
      </c>
      <c r="F96" s="28">
        <v>0</v>
      </c>
      <c r="G96" s="28">
        <v>0</v>
      </c>
      <c r="H96" s="28">
        <v>0</v>
      </c>
      <c r="I96" s="2"/>
      <c r="J96" s="3"/>
      <c r="K96" s="7"/>
      <c r="L96" s="7"/>
      <c r="M96" s="7"/>
      <c r="N96" s="7"/>
      <c r="O96" s="7"/>
      <c r="P96" s="7"/>
    </row>
    <row r="97" spans="1:16" ht="92.25" customHeight="1">
      <c r="A97" s="2" t="s">
        <v>78</v>
      </c>
      <c r="B97" s="9" t="s">
        <v>45</v>
      </c>
      <c r="C97" s="30">
        <f>D97+E97+F97+G97+H97</f>
        <v>2720</v>
      </c>
      <c r="D97" s="28">
        <f>D98+D99+D100</f>
        <v>0</v>
      </c>
      <c r="E97" s="28">
        <f>E98+E99+E100</f>
        <v>2720</v>
      </c>
      <c r="F97" s="28">
        <f>F98+F99+F100</f>
        <v>0</v>
      </c>
      <c r="G97" s="28">
        <f>G98+G99+G100</f>
        <v>0</v>
      </c>
      <c r="H97" s="28">
        <f>H98+H99+H100</f>
        <v>0</v>
      </c>
      <c r="I97" s="2" t="s">
        <v>76</v>
      </c>
      <c r="J97" s="3" t="s">
        <v>13</v>
      </c>
      <c r="K97" s="7">
        <v>1</v>
      </c>
      <c r="L97" s="7">
        <v>1</v>
      </c>
      <c r="M97" s="7">
        <v>1</v>
      </c>
      <c r="N97" s="7">
        <v>0</v>
      </c>
      <c r="O97" s="7">
        <v>0</v>
      </c>
      <c r="P97" s="7">
        <v>0</v>
      </c>
    </row>
    <row r="98" spans="1:16" ht="15">
      <c r="A98" s="2" t="s">
        <v>23</v>
      </c>
      <c r="B98" s="6"/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"/>
      <c r="J98" s="3"/>
      <c r="K98" s="7"/>
      <c r="L98" s="7"/>
      <c r="M98" s="7"/>
      <c r="N98" s="7"/>
      <c r="O98" s="7"/>
      <c r="P98" s="7"/>
    </row>
    <row r="99" spans="1:16" ht="15">
      <c r="A99" s="2" t="s">
        <v>20</v>
      </c>
      <c r="B99" s="6"/>
      <c r="C99" s="30">
        <f>D99+E99+F99+G99+H99</f>
        <v>1360</v>
      </c>
      <c r="D99" s="28">
        <v>0</v>
      </c>
      <c r="E99" s="28">
        <f>1074.4+285.6</f>
        <v>1360</v>
      </c>
      <c r="F99" s="28">
        <v>0</v>
      </c>
      <c r="G99" s="28">
        <v>0</v>
      </c>
      <c r="H99" s="28">
        <v>0</v>
      </c>
      <c r="I99" s="2"/>
      <c r="J99" s="3"/>
      <c r="K99" s="7"/>
      <c r="L99" s="7"/>
      <c r="M99" s="7"/>
      <c r="N99" s="7"/>
      <c r="O99" s="7"/>
      <c r="P99" s="7"/>
    </row>
    <row r="100" spans="1:16" ht="15">
      <c r="A100" s="2" t="s">
        <v>47</v>
      </c>
      <c r="B100" s="6"/>
      <c r="C100" s="30">
        <f>D100+E100+F100+G100+H100</f>
        <v>1360</v>
      </c>
      <c r="D100" s="28">
        <v>0</v>
      </c>
      <c r="E100" s="28">
        <f>1074.4+285.6</f>
        <v>1360</v>
      </c>
      <c r="F100" s="28">
        <v>0</v>
      </c>
      <c r="G100" s="28">
        <v>0</v>
      </c>
      <c r="H100" s="28">
        <v>0</v>
      </c>
      <c r="I100" s="2"/>
      <c r="J100" s="3"/>
      <c r="K100" s="7"/>
      <c r="L100" s="7"/>
      <c r="M100" s="7"/>
      <c r="N100" s="7"/>
      <c r="O100" s="7"/>
      <c r="P100" s="7"/>
    </row>
    <row r="101" spans="1:16" ht="88.5" customHeight="1">
      <c r="A101" s="2" t="s">
        <v>85</v>
      </c>
      <c r="B101" s="9" t="s">
        <v>45</v>
      </c>
      <c r="C101" s="30">
        <f>D101+E101+F101+G101+H101</f>
        <v>2097</v>
      </c>
      <c r="D101" s="28">
        <f>D102+D103+D104</f>
        <v>0</v>
      </c>
      <c r="E101" s="28">
        <f>E102+E103+E104</f>
        <v>2097</v>
      </c>
      <c r="F101" s="28">
        <f>F102+F103+F104</f>
        <v>0</v>
      </c>
      <c r="G101" s="28">
        <f>G102+G103+G104</f>
        <v>0</v>
      </c>
      <c r="H101" s="28">
        <f>H102+H103+H104</f>
        <v>0</v>
      </c>
      <c r="I101" s="2" t="s">
        <v>84</v>
      </c>
      <c r="J101" s="3" t="s">
        <v>13</v>
      </c>
      <c r="K101" s="7">
        <v>0</v>
      </c>
      <c r="L101" s="7">
        <v>0</v>
      </c>
      <c r="M101" s="7">
        <v>1</v>
      </c>
      <c r="N101" s="7">
        <v>0</v>
      </c>
      <c r="O101" s="7">
        <v>0</v>
      </c>
      <c r="P101" s="7">
        <v>0</v>
      </c>
    </row>
    <row r="102" spans="1:16" ht="15">
      <c r="A102" s="2" t="s">
        <v>23</v>
      </c>
      <c r="B102" s="6"/>
      <c r="C102" s="28">
        <v>0</v>
      </c>
      <c r="D102" s="28">
        <v>0</v>
      </c>
      <c r="E102" s="28">
        <v>0</v>
      </c>
      <c r="F102" s="28">
        <v>0</v>
      </c>
      <c r="G102" s="28">
        <v>0</v>
      </c>
      <c r="H102" s="28">
        <v>0</v>
      </c>
      <c r="I102" s="2"/>
      <c r="J102" s="3"/>
      <c r="K102" s="7"/>
      <c r="L102" s="7"/>
      <c r="M102" s="7"/>
      <c r="N102" s="7"/>
      <c r="O102" s="7"/>
      <c r="P102" s="7"/>
    </row>
    <row r="103" spans="1:16" ht="15">
      <c r="A103" s="2" t="s">
        <v>20</v>
      </c>
      <c r="B103" s="6"/>
      <c r="C103" s="30">
        <f>D103+E103+F103+G103+H103</f>
        <v>1048.5</v>
      </c>
      <c r="D103" s="28">
        <v>0</v>
      </c>
      <c r="E103" s="28">
        <v>1048.5</v>
      </c>
      <c r="F103" s="28">
        <v>0</v>
      </c>
      <c r="G103" s="28">
        <v>0</v>
      </c>
      <c r="H103" s="28">
        <v>0</v>
      </c>
      <c r="I103" s="2"/>
      <c r="J103" s="3"/>
      <c r="K103" s="7"/>
      <c r="L103" s="7"/>
      <c r="M103" s="7"/>
      <c r="N103" s="7"/>
      <c r="O103" s="7"/>
      <c r="P103" s="7"/>
    </row>
    <row r="104" spans="1:16" ht="15">
      <c r="A104" s="2" t="s">
        <v>47</v>
      </c>
      <c r="B104" s="6"/>
      <c r="C104" s="30">
        <f>D104+E104+F104+G104+H104</f>
        <v>1048.5</v>
      </c>
      <c r="D104" s="28">
        <v>0</v>
      </c>
      <c r="E104" s="28">
        <v>1048.5</v>
      </c>
      <c r="F104" s="28">
        <v>0</v>
      </c>
      <c r="G104" s="28">
        <v>0</v>
      </c>
      <c r="H104" s="28">
        <v>0</v>
      </c>
      <c r="I104" s="2"/>
      <c r="J104" s="3"/>
      <c r="K104" s="7"/>
      <c r="L104" s="7"/>
      <c r="M104" s="7"/>
      <c r="N104" s="7"/>
      <c r="O104" s="7"/>
      <c r="P104" s="7"/>
    </row>
    <row r="105" spans="1:16" ht="75" customHeight="1">
      <c r="A105" s="2" t="s">
        <v>104</v>
      </c>
      <c r="B105" s="9" t="s">
        <v>45</v>
      </c>
      <c r="C105" s="30">
        <f>D105+E105+F105+G105+H105</f>
        <v>3196.668</v>
      </c>
      <c r="D105" s="28">
        <f>D106+D107+D108</f>
        <v>0</v>
      </c>
      <c r="E105" s="28">
        <f>E106+E107+E108</f>
        <v>0</v>
      </c>
      <c r="F105" s="29">
        <f>F106+F107+F108</f>
        <v>3196.668</v>
      </c>
      <c r="G105" s="28">
        <f>G106+G107+G108</f>
        <v>0</v>
      </c>
      <c r="H105" s="28">
        <f>H106+H107+H108</f>
        <v>0</v>
      </c>
      <c r="I105" s="2" t="s">
        <v>105</v>
      </c>
      <c r="J105" s="3" t="s">
        <v>13</v>
      </c>
      <c r="K105" s="7">
        <v>0</v>
      </c>
      <c r="L105" s="7">
        <v>0</v>
      </c>
      <c r="M105" s="7">
        <v>0</v>
      </c>
      <c r="N105" s="7">
        <v>1</v>
      </c>
      <c r="O105" s="7">
        <v>0</v>
      </c>
      <c r="P105" s="7">
        <v>0</v>
      </c>
    </row>
    <row r="106" spans="1:16" ht="15">
      <c r="A106" s="2" t="s">
        <v>23</v>
      </c>
      <c r="B106" s="6"/>
      <c r="C106" s="28">
        <v>0</v>
      </c>
      <c r="D106" s="28">
        <v>0</v>
      </c>
      <c r="E106" s="28">
        <v>0</v>
      </c>
      <c r="F106" s="29">
        <v>0</v>
      </c>
      <c r="G106" s="28">
        <v>0</v>
      </c>
      <c r="H106" s="28">
        <v>0</v>
      </c>
      <c r="I106" s="2"/>
      <c r="J106" s="3"/>
      <c r="K106" s="7"/>
      <c r="L106" s="7"/>
      <c r="M106" s="7"/>
      <c r="N106" s="7"/>
      <c r="O106" s="7"/>
      <c r="P106" s="7"/>
    </row>
    <row r="107" spans="1:16" ht="15">
      <c r="A107" s="2" t="s">
        <v>20</v>
      </c>
      <c r="B107" s="6"/>
      <c r="C107" s="30">
        <f>D107+E107+F107+G107+H107</f>
        <v>1598.334</v>
      </c>
      <c r="D107" s="28">
        <v>0</v>
      </c>
      <c r="E107" s="28">
        <v>0</v>
      </c>
      <c r="F107" s="29">
        <v>1598.334</v>
      </c>
      <c r="G107" s="28">
        <v>0</v>
      </c>
      <c r="H107" s="28">
        <v>0</v>
      </c>
      <c r="I107" s="2"/>
      <c r="J107" s="3"/>
      <c r="K107" s="7"/>
      <c r="L107" s="7"/>
      <c r="M107" s="7"/>
      <c r="N107" s="7"/>
      <c r="O107" s="7"/>
      <c r="P107" s="7"/>
    </row>
    <row r="108" spans="1:16" ht="15">
      <c r="A108" s="2" t="s">
        <v>47</v>
      </c>
      <c r="B108" s="6"/>
      <c r="C108" s="30">
        <f>D108+E108+F108+G108+H108</f>
        <v>1598.334</v>
      </c>
      <c r="D108" s="28">
        <v>0</v>
      </c>
      <c r="E108" s="28">
        <v>0</v>
      </c>
      <c r="F108" s="29">
        <v>1598.334</v>
      </c>
      <c r="G108" s="28">
        <v>0</v>
      </c>
      <c r="H108" s="28">
        <v>0</v>
      </c>
      <c r="I108" s="2"/>
      <c r="J108" s="3"/>
      <c r="K108" s="7"/>
      <c r="L108" s="7"/>
      <c r="M108" s="7"/>
      <c r="N108" s="7"/>
      <c r="O108" s="7"/>
      <c r="P108" s="7"/>
    </row>
    <row r="109" spans="1:16" ht="88.5" customHeight="1">
      <c r="A109" s="17" t="s">
        <v>122</v>
      </c>
      <c r="B109" s="9" t="s">
        <v>45</v>
      </c>
      <c r="C109" s="30">
        <f>D109+E109+F109+G109+H109</f>
        <v>1944.2</v>
      </c>
      <c r="D109" s="28">
        <f>D110+D111+D112</f>
        <v>1282.2</v>
      </c>
      <c r="E109" s="28">
        <f>E110+E111+E112</f>
        <v>362</v>
      </c>
      <c r="F109" s="28">
        <f>F110+F111+F112</f>
        <v>300</v>
      </c>
      <c r="G109" s="28">
        <f>G110+G111+G112</f>
        <v>0</v>
      </c>
      <c r="H109" s="28">
        <f>H110+H111+H112</f>
        <v>0</v>
      </c>
      <c r="I109" s="2" t="s">
        <v>51</v>
      </c>
      <c r="J109" s="3" t="s">
        <v>13</v>
      </c>
      <c r="K109" s="7">
        <v>23</v>
      </c>
      <c r="L109" s="7">
        <v>19</v>
      </c>
      <c r="M109" s="7">
        <v>21</v>
      </c>
      <c r="N109" s="7">
        <v>20</v>
      </c>
      <c r="O109" s="7">
        <v>0</v>
      </c>
      <c r="P109" s="7">
        <v>0</v>
      </c>
    </row>
    <row r="110" spans="1:16" ht="15">
      <c r="A110" s="2" t="s">
        <v>23</v>
      </c>
      <c r="B110" s="6"/>
      <c r="C110" s="28">
        <v>0</v>
      </c>
      <c r="D110" s="28">
        <v>0</v>
      </c>
      <c r="E110" s="28">
        <v>0</v>
      </c>
      <c r="F110" s="28">
        <v>0</v>
      </c>
      <c r="G110" s="28">
        <v>0</v>
      </c>
      <c r="H110" s="28">
        <v>0</v>
      </c>
      <c r="I110" s="2"/>
      <c r="J110" s="3"/>
      <c r="K110" s="7"/>
      <c r="L110" s="7"/>
      <c r="M110" s="7"/>
      <c r="N110" s="7"/>
      <c r="O110" s="7"/>
      <c r="P110" s="7"/>
    </row>
    <row r="111" spans="1:16" ht="15">
      <c r="A111" s="2" t="s">
        <v>20</v>
      </c>
      <c r="B111" s="6"/>
      <c r="C111" s="28">
        <v>0</v>
      </c>
      <c r="D111" s="28">
        <v>0</v>
      </c>
      <c r="E111" s="28">
        <v>0</v>
      </c>
      <c r="F111" s="28">
        <v>0</v>
      </c>
      <c r="G111" s="28">
        <v>0</v>
      </c>
      <c r="H111" s="28">
        <v>0</v>
      </c>
      <c r="I111" s="2"/>
      <c r="J111" s="3"/>
      <c r="K111" s="7"/>
      <c r="L111" s="7"/>
      <c r="M111" s="7"/>
      <c r="N111" s="7"/>
      <c r="O111" s="7"/>
      <c r="P111" s="7"/>
    </row>
    <row r="112" spans="1:16" ht="15">
      <c r="A112" s="2" t="s">
        <v>47</v>
      </c>
      <c r="B112" s="6"/>
      <c r="C112" s="30">
        <f>D112+E112+F112+G112+H112</f>
        <v>1944.2</v>
      </c>
      <c r="D112" s="28">
        <v>1282.2</v>
      </c>
      <c r="E112" s="28">
        <v>362</v>
      </c>
      <c r="F112" s="28">
        <v>300</v>
      </c>
      <c r="G112" s="28">
        <v>0</v>
      </c>
      <c r="H112" s="28">
        <v>0</v>
      </c>
      <c r="I112" s="2"/>
      <c r="J112" s="3"/>
      <c r="K112" s="7"/>
      <c r="L112" s="7"/>
      <c r="M112" s="7"/>
      <c r="N112" s="7"/>
      <c r="O112" s="7"/>
      <c r="P112" s="7"/>
    </row>
    <row r="113" spans="1:16" ht="88.5" customHeight="1">
      <c r="A113" s="17" t="s">
        <v>48</v>
      </c>
      <c r="B113" s="21" t="s">
        <v>45</v>
      </c>
      <c r="C113" s="30">
        <f>D113+E113+F113+G113+H113</f>
        <v>30134.400909999997</v>
      </c>
      <c r="D113" s="28">
        <f>D114+D115+D116</f>
        <v>20556.699999999997</v>
      </c>
      <c r="E113" s="28">
        <v>6021.09532</v>
      </c>
      <c r="F113" s="29">
        <f>F114+F115+F116</f>
        <v>1156.12743</v>
      </c>
      <c r="G113" s="29">
        <f>G114+G115+G116</f>
        <v>1153.53829</v>
      </c>
      <c r="H113" s="29">
        <f>H114+H115+H116</f>
        <v>1246.9398700000002</v>
      </c>
      <c r="I113" s="17" t="s">
        <v>54</v>
      </c>
      <c r="J113" s="22" t="s">
        <v>13</v>
      </c>
      <c r="K113" s="23">
        <v>0</v>
      </c>
      <c r="L113" s="23">
        <v>7</v>
      </c>
      <c r="M113" s="23">
        <v>5</v>
      </c>
      <c r="N113" s="26">
        <v>2</v>
      </c>
      <c r="O113" s="26">
        <v>2</v>
      </c>
      <c r="P113" s="26">
        <v>2</v>
      </c>
    </row>
    <row r="114" spans="1:16" ht="15">
      <c r="A114" s="17" t="s">
        <v>23</v>
      </c>
      <c r="B114" s="24"/>
      <c r="C114" s="28">
        <f aca="true" t="shared" si="8" ref="C114:C119">D114+E114+F114+G114+H114</f>
        <v>16858.61478</v>
      </c>
      <c r="D114" s="28">
        <v>10494</v>
      </c>
      <c r="E114" s="28">
        <v>4000.1</v>
      </c>
      <c r="F114" s="29">
        <v>768.25052</v>
      </c>
      <c r="G114" s="29">
        <v>767.06638</v>
      </c>
      <c r="H114" s="29">
        <v>829.19788</v>
      </c>
      <c r="I114" s="17"/>
      <c r="J114" s="22"/>
      <c r="K114" s="23"/>
      <c r="L114" s="23"/>
      <c r="M114" s="23"/>
      <c r="N114" s="23"/>
      <c r="O114" s="23"/>
      <c r="P114" s="23"/>
    </row>
    <row r="115" spans="1:16" ht="15">
      <c r="A115" s="17" t="s">
        <v>20</v>
      </c>
      <c r="B115" s="24"/>
      <c r="C115" s="28">
        <v>4216.2</v>
      </c>
      <c r="D115" s="28">
        <v>3881.3</v>
      </c>
      <c r="E115" s="28">
        <v>210.52776</v>
      </c>
      <c r="F115" s="29">
        <v>40.43424</v>
      </c>
      <c r="G115" s="29">
        <v>40.37191</v>
      </c>
      <c r="H115" s="29">
        <v>43.64199</v>
      </c>
      <c r="I115" s="17"/>
      <c r="J115" s="22"/>
      <c r="K115" s="23"/>
      <c r="L115" s="23"/>
      <c r="M115" s="23"/>
      <c r="N115" s="23"/>
      <c r="O115" s="23"/>
      <c r="P115" s="23"/>
    </row>
    <row r="116" spans="1:16" ht="15">
      <c r="A116" s="17" t="s">
        <v>47</v>
      </c>
      <c r="B116" s="24"/>
      <c r="C116" s="28">
        <f t="shared" si="8"/>
        <v>9059.58285</v>
      </c>
      <c r="D116" s="28">
        <v>6181.4</v>
      </c>
      <c r="E116" s="28">
        <f>1804.5251+6.01508</f>
        <v>1810.54018</v>
      </c>
      <c r="F116" s="29">
        <f>346.28741+1.15526</f>
        <v>347.44267</v>
      </c>
      <c r="G116" s="29">
        <v>346.1</v>
      </c>
      <c r="H116" s="29">
        <v>374.1</v>
      </c>
      <c r="I116" s="17"/>
      <c r="J116" s="22"/>
      <c r="K116" s="23"/>
      <c r="L116" s="23"/>
      <c r="M116" s="23"/>
      <c r="N116" s="23"/>
      <c r="O116" s="23"/>
      <c r="P116" s="23"/>
    </row>
    <row r="117" spans="1:16" ht="88.5" customHeight="1">
      <c r="A117" s="2" t="s">
        <v>65</v>
      </c>
      <c r="B117" s="9" t="s">
        <v>45</v>
      </c>
      <c r="C117" s="30">
        <f>D117+E117+F117+G117+H117</f>
        <v>258.001</v>
      </c>
      <c r="D117" s="28">
        <f>D118+D119+D120</f>
        <v>0</v>
      </c>
      <c r="E117" s="28">
        <f>E118+E119+E120</f>
        <v>121.001</v>
      </c>
      <c r="F117" s="28">
        <f>F118+F119+F120</f>
        <v>137</v>
      </c>
      <c r="G117" s="28">
        <f>G118+G119+G120</f>
        <v>0</v>
      </c>
      <c r="H117" s="28">
        <f>H118+H119+H120</f>
        <v>0</v>
      </c>
      <c r="I117" s="2" t="s">
        <v>66</v>
      </c>
      <c r="J117" s="3" t="s">
        <v>13</v>
      </c>
      <c r="K117" s="7">
        <v>0</v>
      </c>
      <c r="L117" s="7">
        <v>0</v>
      </c>
      <c r="M117" s="7">
        <v>4</v>
      </c>
      <c r="N117" s="7">
        <v>4</v>
      </c>
      <c r="O117" s="7">
        <v>0</v>
      </c>
      <c r="P117" s="7">
        <v>0</v>
      </c>
    </row>
    <row r="118" spans="1:16" ht="15">
      <c r="A118" s="2" t="s">
        <v>23</v>
      </c>
      <c r="B118" s="6"/>
      <c r="C118" s="28">
        <f t="shared" si="8"/>
        <v>0</v>
      </c>
      <c r="D118" s="28">
        <v>0</v>
      </c>
      <c r="E118" s="28">
        <v>0</v>
      </c>
      <c r="F118" s="28">
        <v>0</v>
      </c>
      <c r="G118" s="28">
        <v>0</v>
      </c>
      <c r="H118" s="28">
        <v>0</v>
      </c>
      <c r="I118" s="2"/>
      <c r="J118" s="3"/>
      <c r="K118" s="7"/>
      <c r="L118" s="7"/>
      <c r="M118" s="7"/>
      <c r="N118" s="7"/>
      <c r="O118" s="7"/>
      <c r="P118" s="7"/>
    </row>
    <row r="119" spans="1:16" ht="15">
      <c r="A119" s="2" t="s">
        <v>20</v>
      </c>
      <c r="B119" s="6"/>
      <c r="C119" s="28">
        <f t="shared" si="8"/>
        <v>0</v>
      </c>
      <c r="D119" s="28">
        <v>0</v>
      </c>
      <c r="E119" s="28">
        <v>0</v>
      </c>
      <c r="F119" s="28">
        <v>0</v>
      </c>
      <c r="G119" s="28">
        <v>0</v>
      </c>
      <c r="H119" s="28">
        <v>0</v>
      </c>
      <c r="I119" s="2"/>
      <c r="J119" s="3"/>
      <c r="K119" s="7"/>
      <c r="L119" s="7"/>
      <c r="M119" s="7"/>
      <c r="N119" s="7"/>
      <c r="O119" s="7"/>
      <c r="P119" s="7"/>
    </row>
    <row r="120" spans="1:16" ht="15">
      <c r="A120" s="2" t="s">
        <v>47</v>
      </c>
      <c r="B120" s="6"/>
      <c r="C120" s="28">
        <f>D120+E120+F120+G120+H120</f>
        <v>258.001</v>
      </c>
      <c r="D120" s="28">
        <v>0</v>
      </c>
      <c r="E120" s="28">
        <v>121.001</v>
      </c>
      <c r="F120" s="28">
        <v>137</v>
      </c>
      <c r="G120" s="28">
        <v>0</v>
      </c>
      <c r="H120" s="28">
        <v>0</v>
      </c>
      <c r="I120" s="2"/>
      <c r="J120" s="3"/>
      <c r="K120" s="7"/>
      <c r="L120" s="7"/>
      <c r="M120" s="7"/>
      <c r="N120" s="7"/>
      <c r="O120" s="7"/>
      <c r="P120" s="7"/>
    </row>
    <row r="121" spans="1:16" ht="105">
      <c r="A121" s="2" t="s">
        <v>134</v>
      </c>
      <c r="B121" s="9" t="s">
        <v>45</v>
      </c>
      <c r="C121" s="30">
        <f>D121+E121+F121+G121+H121</f>
        <v>1700</v>
      </c>
      <c r="D121" s="28">
        <f>D122+D123+D124</f>
        <v>0</v>
      </c>
      <c r="E121" s="28">
        <f>E122+E123+E124</f>
        <v>0</v>
      </c>
      <c r="F121" s="28">
        <f>F122+F123+F124</f>
        <v>1700</v>
      </c>
      <c r="G121" s="28">
        <f>G122+G123+G124</f>
        <v>0</v>
      </c>
      <c r="H121" s="28">
        <f>H122+H123+H124</f>
        <v>0</v>
      </c>
      <c r="I121" s="2" t="s">
        <v>135</v>
      </c>
      <c r="J121" s="3" t="s">
        <v>13</v>
      </c>
      <c r="K121" s="7">
        <v>0</v>
      </c>
      <c r="L121" s="7">
        <v>0</v>
      </c>
      <c r="M121" s="7">
        <v>0</v>
      </c>
      <c r="N121" s="7">
        <v>1</v>
      </c>
      <c r="O121" s="7">
        <v>0</v>
      </c>
      <c r="P121" s="7">
        <v>0</v>
      </c>
    </row>
    <row r="122" spans="1:16" ht="15">
      <c r="A122" s="2" t="s">
        <v>23</v>
      </c>
      <c r="B122" s="6"/>
      <c r="C122" s="28">
        <f>D122+E122+F122+G122+H122</f>
        <v>0</v>
      </c>
      <c r="D122" s="28">
        <v>0</v>
      </c>
      <c r="E122" s="28">
        <v>0</v>
      </c>
      <c r="F122" s="28">
        <v>0</v>
      </c>
      <c r="G122" s="28">
        <v>0</v>
      </c>
      <c r="H122" s="28">
        <v>0</v>
      </c>
      <c r="I122" s="2"/>
      <c r="J122" s="3"/>
      <c r="K122" s="7"/>
      <c r="L122" s="7"/>
      <c r="M122" s="7"/>
      <c r="N122" s="7"/>
      <c r="O122" s="7"/>
      <c r="P122" s="7"/>
    </row>
    <row r="123" spans="1:16" ht="15">
      <c r="A123" s="2" t="s">
        <v>20</v>
      </c>
      <c r="B123" s="6"/>
      <c r="C123" s="28">
        <f>D123+E123+F123+G123+H123</f>
        <v>0</v>
      </c>
      <c r="D123" s="28">
        <v>0</v>
      </c>
      <c r="E123" s="28">
        <v>0</v>
      </c>
      <c r="F123" s="28">
        <v>0</v>
      </c>
      <c r="G123" s="28">
        <v>0</v>
      </c>
      <c r="H123" s="28">
        <v>0</v>
      </c>
      <c r="I123" s="2"/>
      <c r="J123" s="3"/>
      <c r="K123" s="7"/>
      <c r="L123" s="7"/>
      <c r="M123" s="7"/>
      <c r="N123" s="7"/>
      <c r="O123" s="7"/>
      <c r="P123" s="7"/>
    </row>
    <row r="124" spans="1:16" ht="15">
      <c r="A124" s="2" t="s">
        <v>47</v>
      </c>
      <c r="B124" s="6"/>
      <c r="C124" s="28">
        <f>D124+E124+F124+G124+H124</f>
        <v>1700</v>
      </c>
      <c r="D124" s="28">
        <v>0</v>
      </c>
      <c r="E124" s="28">
        <v>0</v>
      </c>
      <c r="F124" s="28">
        <v>1700</v>
      </c>
      <c r="G124" s="28">
        <v>0</v>
      </c>
      <c r="H124" s="28">
        <v>0</v>
      </c>
      <c r="I124" s="2"/>
      <c r="J124" s="3"/>
      <c r="K124" s="7"/>
      <c r="L124" s="7"/>
      <c r="M124" s="7"/>
      <c r="N124" s="7"/>
      <c r="O124" s="7"/>
      <c r="P124" s="7"/>
    </row>
    <row r="125" spans="1:16" ht="62.25" customHeight="1">
      <c r="A125" s="2" t="s">
        <v>36</v>
      </c>
      <c r="B125" s="6"/>
      <c r="C125" s="30">
        <v>26531.7</v>
      </c>
      <c r="D125" s="30">
        <f>D129+D133+D137+D141</f>
        <v>6675.2</v>
      </c>
      <c r="E125" s="30">
        <f>E129+E133+E137+E141+E145</f>
        <v>8972.49132</v>
      </c>
      <c r="F125" s="30">
        <f>F129+F133+F137+F141+F145</f>
        <v>7359.844999999999</v>
      </c>
      <c r="G125" s="30">
        <f aca="true" t="shared" si="9" ref="D125:H127">G129+G133+G137+G141</f>
        <v>2300.66644</v>
      </c>
      <c r="H125" s="30">
        <f t="shared" si="9"/>
        <v>1224.2221</v>
      </c>
      <c r="I125" s="3"/>
      <c r="J125" s="3"/>
      <c r="K125" s="7"/>
      <c r="L125" s="7"/>
      <c r="M125" s="7"/>
      <c r="N125" s="7"/>
      <c r="O125" s="7"/>
      <c r="P125" s="7"/>
    </row>
    <row r="126" spans="1:16" ht="15">
      <c r="A126" s="2" t="s">
        <v>23</v>
      </c>
      <c r="B126" s="6"/>
      <c r="C126" s="30">
        <f>C130+C134+C138+C142</f>
        <v>0</v>
      </c>
      <c r="D126" s="30">
        <f t="shared" si="9"/>
        <v>0</v>
      </c>
      <c r="E126" s="30">
        <f>E130+E134+E138+E142+E146</f>
        <v>0</v>
      </c>
      <c r="F126" s="30">
        <f>F130+F134+F138</f>
        <v>0</v>
      </c>
      <c r="G126" s="30">
        <f>G130+G134+G138</f>
        <v>0</v>
      </c>
      <c r="H126" s="30">
        <f>H130+H134+H138</f>
        <v>0</v>
      </c>
      <c r="I126" s="3"/>
      <c r="J126" s="3"/>
      <c r="K126" s="7"/>
      <c r="L126" s="7"/>
      <c r="M126" s="7"/>
      <c r="N126" s="7"/>
      <c r="O126" s="7"/>
      <c r="P126" s="7"/>
    </row>
    <row r="127" spans="1:16" ht="15">
      <c r="A127" s="2" t="s">
        <v>20</v>
      </c>
      <c r="B127" s="6"/>
      <c r="C127" s="30">
        <f>C131+C135+C139+C143</f>
        <v>7921.5502</v>
      </c>
      <c r="D127" s="30">
        <f t="shared" si="9"/>
        <v>1641.5</v>
      </c>
      <c r="E127" s="30">
        <f>E131+E135+E139+E143+E147</f>
        <v>1919.3</v>
      </c>
      <c r="F127" s="30">
        <f t="shared" si="9"/>
        <v>1717.083</v>
      </c>
      <c r="G127" s="30">
        <f t="shared" si="9"/>
        <v>1725.50035</v>
      </c>
      <c r="H127" s="30">
        <f t="shared" si="9"/>
        <v>918.16685</v>
      </c>
      <c r="I127" s="3"/>
      <c r="J127" s="3"/>
      <c r="K127" s="7"/>
      <c r="L127" s="7"/>
      <c r="M127" s="7"/>
      <c r="N127" s="7"/>
      <c r="O127" s="7"/>
      <c r="P127" s="7"/>
    </row>
    <row r="128" spans="1:16" ht="15">
      <c r="A128" s="2" t="s">
        <v>47</v>
      </c>
      <c r="B128" s="6"/>
      <c r="C128" s="30">
        <v>18610.6</v>
      </c>
      <c r="D128" s="30">
        <f>D132+D136+D140+D144</f>
        <v>5033.7</v>
      </c>
      <c r="E128" s="30">
        <f>E132+E136+E140+E144+E148</f>
        <v>7053.19132</v>
      </c>
      <c r="F128" s="30">
        <v>5642.7</v>
      </c>
      <c r="G128" s="30">
        <f>G132+G136+G140+G144</f>
        <v>575.16609</v>
      </c>
      <c r="H128" s="30">
        <v>306</v>
      </c>
      <c r="I128" s="3"/>
      <c r="J128" s="3"/>
      <c r="K128" s="7"/>
      <c r="L128" s="7"/>
      <c r="M128" s="7"/>
      <c r="N128" s="7"/>
      <c r="O128" s="7"/>
      <c r="P128" s="7"/>
    </row>
    <row r="129" spans="1:16" ht="62.25" customHeight="1">
      <c r="A129" s="2" t="s">
        <v>44</v>
      </c>
      <c r="B129" s="9" t="s">
        <v>45</v>
      </c>
      <c r="C129" s="30">
        <f>D129+E129+F129+G129+H129</f>
        <v>6879.29</v>
      </c>
      <c r="D129" s="28">
        <f>D130+D131+D132</f>
        <v>2323.9</v>
      </c>
      <c r="E129" s="28">
        <f>E130+E131+E132</f>
        <v>1884.69</v>
      </c>
      <c r="F129" s="28">
        <f>F130+F131+F132</f>
        <v>2670.7</v>
      </c>
      <c r="G129" s="28">
        <f>G130+G131+G132</f>
        <v>0</v>
      </c>
      <c r="H129" s="28">
        <f>H130+H131+H132</f>
        <v>0</v>
      </c>
      <c r="I129" s="2" t="s">
        <v>37</v>
      </c>
      <c r="J129" s="3" t="s">
        <v>15</v>
      </c>
      <c r="K129" s="14">
        <v>554</v>
      </c>
      <c r="L129" s="7">
        <v>1130.8</v>
      </c>
      <c r="M129" s="7">
        <v>978.88</v>
      </c>
      <c r="N129" s="7">
        <v>1445.2</v>
      </c>
      <c r="O129" s="7">
        <v>0</v>
      </c>
      <c r="P129" s="7">
        <v>0</v>
      </c>
    </row>
    <row r="130" spans="1:16" ht="15" customHeight="1">
      <c r="A130" s="2" t="s">
        <v>23</v>
      </c>
      <c r="B130" s="6"/>
      <c r="C130" s="28">
        <v>0</v>
      </c>
      <c r="D130" s="28">
        <v>0</v>
      </c>
      <c r="E130" s="28">
        <v>0</v>
      </c>
      <c r="F130" s="28">
        <v>0</v>
      </c>
      <c r="G130" s="28">
        <v>0</v>
      </c>
      <c r="H130" s="28">
        <v>0</v>
      </c>
      <c r="I130" s="2"/>
      <c r="J130" s="3"/>
      <c r="K130" s="7"/>
      <c r="L130" s="7"/>
      <c r="M130" s="7"/>
      <c r="N130" s="7"/>
      <c r="O130" s="7"/>
      <c r="P130" s="7"/>
    </row>
    <row r="131" spans="1:16" ht="15" customHeight="1">
      <c r="A131" s="2" t="s">
        <v>20</v>
      </c>
      <c r="B131" s="6"/>
      <c r="C131" s="28">
        <v>0</v>
      </c>
      <c r="D131" s="28">
        <v>0</v>
      </c>
      <c r="E131" s="28">
        <v>0</v>
      </c>
      <c r="F131" s="28">
        <v>0</v>
      </c>
      <c r="G131" s="28">
        <v>0</v>
      </c>
      <c r="H131" s="28">
        <v>0</v>
      </c>
      <c r="I131" s="2"/>
      <c r="J131" s="3"/>
      <c r="K131" s="7"/>
      <c r="L131" s="7"/>
      <c r="M131" s="7"/>
      <c r="N131" s="7"/>
      <c r="O131" s="7"/>
      <c r="P131" s="7"/>
    </row>
    <row r="132" spans="1:16" ht="15" customHeight="1">
      <c r="A132" s="2" t="s">
        <v>47</v>
      </c>
      <c r="B132" s="6"/>
      <c r="C132" s="30">
        <f>D132+E132+F132+G132+H132</f>
        <v>6879.29</v>
      </c>
      <c r="D132" s="28">
        <v>2323.9</v>
      </c>
      <c r="E132" s="28">
        <v>1884.69</v>
      </c>
      <c r="F132" s="28">
        <v>2670.7</v>
      </c>
      <c r="G132" s="28">
        <v>0</v>
      </c>
      <c r="H132" s="28">
        <v>0</v>
      </c>
      <c r="I132" s="2"/>
      <c r="J132" s="3"/>
      <c r="K132" s="7"/>
      <c r="L132" s="7"/>
      <c r="M132" s="7"/>
      <c r="N132" s="7"/>
      <c r="O132" s="7"/>
      <c r="P132" s="7"/>
    </row>
    <row r="133" spans="1:16" ht="90" customHeight="1">
      <c r="A133" s="2" t="s">
        <v>38</v>
      </c>
      <c r="B133" s="9" t="s">
        <v>45</v>
      </c>
      <c r="C133" s="30">
        <f>D133+E133+F133+G133+H133</f>
        <v>4455</v>
      </c>
      <c r="D133" s="28">
        <f>D134+D135+D136</f>
        <v>1485</v>
      </c>
      <c r="E133" s="28">
        <f>E134+E135+E136</f>
        <v>1485</v>
      </c>
      <c r="F133" s="28">
        <f>F134+F135+F136</f>
        <v>1485</v>
      </c>
      <c r="G133" s="28">
        <f>G134+G135+G136</f>
        <v>0</v>
      </c>
      <c r="H133" s="28">
        <f>H134+H135+H136</f>
        <v>0</v>
      </c>
      <c r="I133" s="17" t="s">
        <v>39</v>
      </c>
      <c r="J133" s="3" t="s">
        <v>13</v>
      </c>
      <c r="K133" s="7">
        <v>8</v>
      </c>
      <c r="L133" s="7">
        <v>8</v>
      </c>
      <c r="M133" s="7">
        <v>16</v>
      </c>
      <c r="N133" s="7">
        <v>16</v>
      </c>
      <c r="O133" s="7">
        <v>0</v>
      </c>
      <c r="P133" s="7">
        <v>0</v>
      </c>
    </row>
    <row r="134" spans="1:16" ht="15">
      <c r="A134" s="2" t="s">
        <v>23</v>
      </c>
      <c r="B134" s="6"/>
      <c r="C134" s="28">
        <v>0</v>
      </c>
      <c r="D134" s="28">
        <v>0</v>
      </c>
      <c r="E134" s="28">
        <v>0</v>
      </c>
      <c r="F134" s="28">
        <v>0</v>
      </c>
      <c r="G134" s="28">
        <v>0</v>
      </c>
      <c r="H134" s="28">
        <v>0</v>
      </c>
      <c r="I134" s="17"/>
      <c r="J134" s="3"/>
      <c r="K134" s="7"/>
      <c r="L134" s="7"/>
      <c r="M134" s="7"/>
      <c r="N134" s="7"/>
      <c r="O134" s="7"/>
      <c r="P134" s="7"/>
    </row>
    <row r="135" spans="1:16" ht="15">
      <c r="A135" s="2" t="s">
        <v>20</v>
      </c>
      <c r="B135" s="6"/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17"/>
      <c r="J135" s="3"/>
      <c r="K135" s="7"/>
      <c r="L135" s="7"/>
      <c r="M135" s="7"/>
      <c r="N135" s="7"/>
      <c r="O135" s="7"/>
      <c r="P135" s="7"/>
    </row>
    <row r="136" spans="1:16" ht="15">
      <c r="A136" s="2" t="s">
        <v>47</v>
      </c>
      <c r="B136" s="6"/>
      <c r="C136" s="30">
        <f>D136+E136+F136+G136+H136</f>
        <v>4455</v>
      </c>
      <c r="D136" s="28">
        <v>1485</v>
      </c>
      <c r="E136" s="30">
        <v>1485</v>
      </c>
      <c r="F136" s="30">
        <v>1485</v>
      </c>
      <c r="G136" s="30">
        <v>0</v>
      </c>
      <c r="H136" s="30">
        <v>0</v>
      </c>
      <c r="I136" s="17"/>
      <c r="J136" s="3"/>
      <c r="K136" s="7"/>
      <c r="L136" s="7"/>
      <c r="M136" s="7"/>
      <c r="N136" s="7"/>
      <c r="O136" s="7"/>
      <c r="P136" s="7"/>
    </row>
    <row r="137" spans="1:16" ht="94.5" customHeight="1">
      <c r="A137" s="2" t="s">
        <v>41</v>
      </c>
      <c r="B137" s="9" t="s">
        <v>45</v>
      </c>
      <c r="C137" s="30">
        <f aca="true" t="shared" si="10" ref="C137:H137">C138+C139+C140</f>
        <v>2667.419</v>
      </c>
      <c r="D137" s="30">
        <f t="shared" si="10"/>
        <v>890.5</v>
      </c>
      <c r="E137" s="30">
        <f t="shared" si="10"/>
        <v>862.219</v>
      </c>
      <c r="F137" s="30">
        <f t="shared" si="10"/>
        <v>914.7</v>
      </c>
      <c r="G137" s="30">
        <f t="shared" si="10"/>
        <v>0</v>
      </c>
      <c r="H137" s="30">
        <f t="shared" si="10"/>
        <v>0</v>
      </c>
      <c r="I137" s="17" t="s">
        <v>40</v>
      </c>
      <c r="J137" s="3" t="s">
        <v>13</v>
      </c>
      <c r="K137" s="7">
        <v>8</v>
      </c>
      <c r="L137" s="7">
        <v>8</v>
      </c>
      <c r="M137" s="7">
        <v>8</v>
      </c>
      <c r="N137" s="7">
        <v>8</v>
      </c>
      <c r="O137" s="7">
        <v>0</v>
      </c>
      <c r="P137" s="7">
        <v>0</v>
      </c>
    </row>
    <row r="138" spans="1:16" ht="15" customHeight="1">
      <c r="A138" s="2" t="s">
        <v>23</v>
      </c>
      <c r="B138" s="6"/>
      <c r="C138" s="28">
        <v>0</v>
      </c>
      <c r="D138" s="28">
        <v>0</v>
      </c>
      <c r="E138" s="28">
        <v>0</v>
      </c>
      <c r="F138" s="28">
        <v>0</v>
      </c>
      <c r="G138" s="28">
        <v>0</v>
      </c>
      <c r="H138" s="28">
        <v>0</v>
      </c>
      <c r="I138" s="17"/>
      <c r="J138" s="3"/>
      <c r="K138" s="7"/>
      <c r="L138" s="7"/>
      <c r="M138" s="7"/>
      <c r="N138" s="7"/>
      <c r="O138" s="7"/>
      <c r="P138" s="7"/>
    </row>
    <row r="139" spans="1:16" ht="15" customHeight="1">
      <c r="A139" s="2" t="s">
        <v>20</v>
      </c>
      <c r="B139" s="6"/>
      <c r="C139" s="28">
        <v>0</v>
      </c>
      <c r="D139" s="28">
        <v>0</v>
      </c>
      <c r="E139" s="28">
        <v>0</v>
      </c>
      <c r="F139" s="28">
        <v>0</v>
      </c>
      <c r="G139" s="28">
        <v>0</v>
      </c>
      <c r="H139" s="28">
        <v>0</v>
      </c>
      <c r="I139" s="17"/>
      <c r="J139" s="3"/>
      <c r="K139" s="7"/>
      <c r="L139" s="7"/>
      <c r="M139" s="7"/>
      <c r="N139" s="7"/>
      <c r="O139" s="7"/>
      <c r="P139" s="7"/>
    </row>
    <row r="140" spans="1:16" ht="15" customHeight="1">
      <c r="A140" s="2" t="s">
        <v>47</v>
      </c>
      <c r="B140" s="6"/>
      <c r="C140" s="30">
        <f>D140+E140+F140+G140+H140</f>
        <v>2667.419</v>
      </c>
      <c r="D140" s="28">
        <v>890.5</v>
      </c>
      <c r="E140" s="28">
        <v>862.219</v>
      </c>
      <c r="F140" s="28">
        <v>914.7</v>
      </c>
      <c r="G140" s="28">
        <v>0</v>
      </c>
      <c r="H140" s="28">
        <v>0</v>
      </c>
      <c r="I140" s="17"/>
      <c r="J140" s="3"/>
      <c r="K140" s="7"/>
      <c r="L140" s="7"/>
      <c r="M140" s="7"/>
      <c r="N140" s="7"/>
      <c r="O140" s="7"/>
      <c r="P140" s="7"/>
    </row>
    <row r="141" spans="1:21" ht="146.25" customHeight="1">
      <c r="A141" s="2" t="s">
        <v>58</v>
      </c>
      <c r="B141" s="9" t="s">
        <v>45</v>
      </c>
      <c r="C141" s="39">
        <f>D141+E141+F141+G141+H141</f>
        <v>10030.71586</v>
      </c>
      <c r="D141" s="30">
        <f>D142+D143+D144</f>
        <v>1975.8</v>
      </c>
      <c r="E141" s="30">
        <f>E142+E143+E144</f>
        <v>2240.58232</v>
      </c>
      <c r="F141" s="39">
        <f>F142+F143+F144</f>
        <v>2289.445</v>
      </c>
      <c r="G141" s="39">
        <f>G142+G143+G144</f>
        <v>2300.66644</v>
      </c>
      <c r="H141" s="39">
        <f>H142+H143+H144</f>
        <v>1224.2221</v>
      </c>
      <c r="I141" s="17" t="s">
        <v>59</v>
      </c>
      <c r="J141" s="3" t="s">
        <v>60</v>
      </c>
      <c r="K141" s="7">
        <v>0</v>
      </c>
      <c r="L141" s="15">
        <v>98.49</v>
      </c>
      <c r="M141" s="15">
        <v>115.158</v>
      </c>
      <c r="N141" s="42">
        <v>103.025</v>
      </c>
      <c r="O141" s="7">
        <v>103.53</v>
      </c>
      <c r="P141" s="7">
        <v>55.09</v>
      </c>
      <c r="U141" s="1" t="s">
        <v>64</v>
      </c>
    </row>
    <row r="142" spans="1:16" ht="15" customHeight="1">
      <c r="A142" s="2" t="s">
        <v>23</v>
      </c>
      <c r="B142" s="6"/>
      <c r="C142" s="30">
        <f aca="true" t="shared" si="11" ref="C142:C148">D142+E142+F142+G142+H142</f>
        <v>0</v>
      </c>
      <c r="D142" s="28">
        <v>0</v>
      </c>
      <c r="E142" s="28">
        <v>0</v>
      </c>
      <c r="F142" s="28">
        <v>0</v>
      </c>
      <c r="G142" s="29">
        <v>0</v>
      </c>
      <c r="H142" s="29">
        <v>0</v>
      </c>
      <c r="I142" s="2"/>
      <c r="J142" s="3"/>
      <c r="K142" s="7"/>
      <c r="L142" s="7"/>
      <c r="M142" s="7"/>
      <c r="N142" s="7"/>
      <c r="O142" s="7"/>
      <c r="P142" s="7"/>
    </row>
    <row r="143" spans="1:16" ht="15" customHeight="1">
      <c r="A143" s="2" t="s">
        <v>20</v>
      </c>
      <c r="B143" s="6"/>
      <c r="C143" s="39">
        <f>D143+E143+F143+G143+H143</f>
        <v>7921.5502</v>
      </c>
      <c r="D143" s="28">
        <v>1641.5</v>
      </c>
      <c r="E143" s="28">
        <v>1919.3</v>
      </c>
      <c r="F143" s="29">
        <v>1717.083</v>
      </c>
      <c r="G143" s="29">
        <v>1725.50035</v>
      </c>
      <c r="H143" s="29">
        <v>918.16685</v>
      </c>
      <c r="I143" s="2"/>
      <c r="J143" s="3"/>
      <c r="K143" s="7"/>
      <c r="L143" s="7"/>
      <c r="M143" s="7"/>
      <c r="N143" s="7"/>
      <c r="O143" s="7"/>
      <c r="P143" s="7"/>
    </row>
    <row r="144" spans="1:16" ht="15" customHeight="1">
      <c r="A144" s="2" t="s">
        <v>47</v>
      </c>
      <c r="B144" s="6"/>
      <c r="C144" s="39">
        <f>D144+E144+F144+G144+H144</f>
        <v>2109.16566</v>
      </c>
      <c r="D144" s="28">
        <v>334.3</v>
      </c>
      <c r="E144" s="28">
        <v>321.28232</v>
      </c>
      <c r="F144" s="29">
        <v>572.362</v>
      </c>
      <c r="G144" s="29">
        <v>575.16609</v>
      </c>
      <c r="H144" s="29">
        <v>306.05525</v>
      </c>
      <c r="I144" s="2"/>
      <c r="J144" s="3"/>
      <c r="K144" s="7"/>
      <c r="L144" s="7"/>
      <c r="M144" s="7"/>
      <c r="N144" s="7"/>
      <c r="O144" s="7"/>
      <c r="P144" s="7"/>
    </row>
    <row r="145" spans="1:16" ht="139.5" customHeight="1">
      <c r="A145" s="2" t="s">
        <v>102</v>
      </c>
      <c r="B145" s="9" t="s">
        <v>45</v>
      </c>
      <c r="C145" s="30">
        <f>D145+E145+F145+G145+H145</f>
        <v>2500</v>
      </c>
      <c r="D145" s="30">
        <f>D146+D147+D148</f>
        <v>0</v>
      </c>
      <c r="E145" s="30">
        <f>E146+E147+E148</f>
        <v>2500</v>
      </c>
      <c r="F145" s="40">
        <f>F146+F147+F148</f>
        <v>0</v>
      </c>
      <c r="G145" s="30">
        <f>G146+G147+G148</f>
        <v>0</v>
      </c>
      <c r="H145" s="30">
        <f>H146+H147+H148</f>
        <v>0</v>
      </c>
      <c r="I145" s="17" t="s">
        <v>103</v>
      </c>
      <c r="J145" s="3" t="s">
        <v>13</v>
      </c>
      <c r="K145" s="7">
        <v>0</v>
      </c>
      <c r="L145" s="7">
        <v>0</v>
      </c>
      <c r="M145" s="7">
        <v>1</v>
      </c>
      <c r="N145" s="7">
        <v>0</v>
      </c>
      <c r="O145" s="7">
        <v>0</v>
      </c>
      <c r="P145" s="7">
        <v>0</v>
      </c>
    </row>
    <row r="146" spans="1:16" ht="15" customHeight="1">
      <c r="A146" s="2" t="s">
        <v>23</v>
      </c>
      <c r="B146" s="6"/>
      <c r="C146" s="30">
        <f t="shared" si="11"/>
        <v>0</v>
      </c>
      <c r="D146" s="28">
        <v>0</v>
      </c>
      <c r="E146" s="28">
        <v>0</v>
      </c>
      <c r="F146" s="28">
        <v>0</v>
      </c>
      <c r="G146" s="28">
        <v>0</v>
      </c>
      <c r="H146" s="28">
        <v>0</v>
      </c>
      <c r="I146" s="2"/>
      <c r="J146" s="3"/>
      <c r="K146" s="7"/>
      <c r="L146" s="7"/>
      <c r="M146" s="7"/>
      <c r="N146" s="7"/>
      <c r="O146" s="7"/>
      <c r="P146" s="7"/>
    </row>
    <row r="147" spans="1:16" ht="15" customHeight="1">
      <c r="A147" s="2" t="s">
        <v>20</v>
      </c>
      <c r="B147" s="6"/>
      <c r="C147" s="30">
        <f t="shared" si="11"/>
        <v>0</v>
      </c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"/>
      <c r="J147" s="3"/>
      <c r="K147" s="7"/>
      <c r="L147" s="7"/>
      <c r="M147" s="7"/>
      <c r="N147" s="7"/>
      <c r="O147" s="7"/>
      <c r="P147" s="7"/>
    </row>
    <row r="148" spans="1:16" ht="15" customHeight="1">
      <c r="A148" s="2" t="s">
        <v>47</v>
      </c>
      <c r="B148" s="6"/>
      <c r="C148" s="30">
        <f t="shared" si="11"/>
        <v>2500</v>
      </c>
      <c r="D148" s="28">
        <v>0</v>
      </c>
      <c r="E148" s="28">
        <v>2500</v>
      </c>
      <c r="F148" s="28">
        <v>0</v>
      </c>
      <c r="G148" s="28">
        <v>0</v>
      </c>
      <c r="H148" s="28">
        <v>0</v>
      </c>
      <c r="I148" s="2"/>
      <c r="J148" s="3"/>
      <c r="K148" s="7"/>
      <c r="L148" s="7"/>
      <c r="M148" s="7"/>
      <c r="N148" s="7"/>
      <c r="O148" s="7"/>
      <c r="P148" s="7"/>
    </row>
    <row r="149" spans="1:16" ht="92.25" customHeight="1">
      <c r="A149" s="2" t="s">
        <v>133</v>
      </c>
      <c r="B149" s="6"/>
      <c r="C149" s="30">
        <v>101951.1</v>
      </c>
      <c r="D149" s="28">
        <f>D150+D151+D152</f>
        <v>19705.438469999997</v>
      </c>
      <c r="E149" s="28">
        <f>E150+E151+E152</f>
        <v>19402.846550000002</v>
      </c>
      <c r="F149" s="28">
        <f>F150+F151+F152</f>
        <v>20028.79221</v>
      </c>
      <c r="G149" s="28">
        <f>G150+G151+G152+0.08</f>
        <v>20624.623320000006</v>
      </c>
      <c r="H149" s="28">
        <f>H150+H151+H152+0.05899</f>
        <v>22189.50722</v>
      </c>
      <c r="I149" s="2" t="s">
        <v>89</v>
      </c>
      <c r="J149" s="3" t="s">
        <v>88</v>
      </c>
      <c r="K149" s="7" t="s">
        <v>93</v>
      </c>
      <c r="L149" s="7" t="s">
        <v>93</v>
      </c>
      <c r="M149" s="25" t="s">
        <v>106</v>
      </c>
      <c r="N149" s="25" t="s">
        <v>99</v>
      </c>
      <c r="O149" s="25" t="s">
        <v>94</v>
      </c>
      <c r="P149" s="25" t="s">
        <v>107</v>
      </c>
    </row>
    <row r="150" spans="1:16" ht="15">
      <c r="A150" s="2" t="s">
        <v>23</v>
      </c>
      <c r="B150" s="6"/>
      <c r="C150" s="28">
        <f aca="true" t="shared" si="12" ref="C150:H150">C154+C242</f>
        <v>65877.36924</v>
      </c>
      <c r="D150" s="28">
        <f t="shared" si="12"/>
        <v>13868.678679999999</v>
      </c>
      <c r="E150" s="28">
        <f t="shared" si="12"/>
        <v>12573.32645</v>
      </c>
      <c r="F150" s="28">
        <f t="shared" si="12"/>
        <v>12675.65256</v>
      </c>
      <c r="G150" s="28">
        <f t="shared" si="12"/>
        <v>12675.65256</v>
      </c>
      <c r="H150" s="28">
        <f t="shared" si="12"/>
        <v>14084</v>
      </c>
      <c r="I150" s="2"/>
      <c r="J150" s="3"/>
      <c r="K150" s="7"/>
      <c r="L150" s="7"/>
      <c r="M150" s="7"/>
      <c r="N150" s="7"/>
      <c r="O150" s="7"/>
      <c r="P150" s="7"/>
    </row>
    <row r="151" spans="1:16" ht="15">
      <c r="A151" s="2" t="s">
        <v>20</v>
      </c>
      <c r="B151" s="6"/>
      <c r="C151" s="28">
        <f>C155+C243</f>
        <v>25878.6</v>
      </c>
      <c r="D151" s="28">
        <f>D155+D243</f>
        <v>3866.21594</v>
      </c>
      <c r="E151" s="28">
        <v>4889.23544</v>
      </c>
      <c r="F151" s="28">
        <f aca="true" t="shared" si="13" ref="F151:H152">F155+F243</f>
        <v>5350.24965</v>
      </c>
      <c r="G151" s="28">
        <f t="shared" si="13"/>
        <v>5886.490760000001</v>
      </c>
      <c r="H151" s="28">
        <f t="shared" si="13"/>
        <v>5886.48823</v>
      </c>
      <c r="I151" s="2"/>
      <c r="J151" s="3"/>
      <c r="K151" s="7"/>
      <c r="L151" s="7"/>
      <c r="M151" s="7"/>
      <c r="N151" s="7"/>
      <c r="O151" s="7"/>
      <c r="P151" s="7"/>
    </row>
    <row r="152" spans="1:16" ht="15">
      <c r="A152" s="2" t="s">
        <v>47</v>
      </c>
      <c r="B152" s="6"/>
      <c r="C152" s="28">
        <v>10195.1</v>
      </c>
      <c r="D152" s="28">
        <f>D156+D244</f>
        <v>1970.5438499999998</v>
      </c>
      <c r="E152" s="28">
        <f>E156+E244</f>
        <v>1940.28466</v>
      </c>
      <c r="F152" s="28">
        <f t="shared" si="13"/>
        <v>2002.8899999999999</v>
      </c>
      <c r="G152" s="28">
        <v>2062.4</v>
      </c>
      <c r="H152" s="28">
        <f>H156+H244</f>
        <v>2218.96</v>
      </c>
      <c r="I152" s="2"/>
      <c r="J152" s="3"/>
      <c r="K152" s="7"/>
      <c r="L152" s="7"/>
      <c r="M152" s="7"/>
      <c r="N152" s="7"/>
      <c r="O152" s="7"/>
      <c r="P152" s="7"/>
    </row>
    <row r="153" spans="1:16" ht="83.25" customHeight="1">
      <c r="A153" s="2" t="s">
        <v>55</v>
      </c>
      <c r="B153" s="6"/>
      <c r="C153" s="30">
        <f>C157</f>
        <v>77049.5</v>
      </c>
      <c r="D153" s="28">
        <f>D154+D155+D156</f>
        <v>16220.676769999998</v>
      </c>
      <c r="E153" s="28">
        <f>E154+E155+E156</f>
        <v>14705.590950000002</v>
      </c>
      <c r="F153" s="28">
        <f>F154+F155+F156</f>
        <v>14825.332170000001</v>
      </c>
      <c r="G153" s="28">
        <f>G154+G155+G156</f>
        <v>14825.332170000001</v>
      </c>
      <c r="H153" s="28">
        <v>16472.6</v>
      </c>
      <c r="I153" s="2"/>
      <c r="J153" s="3"/>
      <c r="K153" s="7"/>
      <c r="L153" s="7"/>
      <c r="M153" s="23"/>
      <c r="N153" s="23"/>
      <c r="O153" s="7"/>
      <c r="P153" s="7"/>
    </row>
    <row r="154" spans="1:16" ht="15">
      <c r="A154" s="2" t="s">
        <v>23</v>
      </c>
      <c r="B154" s="6"/>
      <c r="C154" s="30">
        <f>C158</f>
        <v>65877.36924</v>
      </c>
      <c r="D154" s="28">
        <f>D158</f>
        <v>13868.678679999999</v>
      </c>
      <c r="E154" s="28">
        <f>E158</f>
        <v>12573.32645</v>
      </c>
      <c r="F154" s="28">
        <f aca="true" t="shared" si="14" ref="D154:F156">F158</f>
        <v>12675.65256</v>
      </c>
      <c r="G154" s="28">
        <f aca="true" t="shared" si="15" ref="G154:H156">G158</f>
        <v>12675.65256</v>
      </c>
      <c r="H154" s="28">
        <v>14084</v>
      </c>
      <c r="I154" s="2"/>
      <c r="J154" s="3"/>
      <c r="K154" s="7"/>
      <c r="L154" s="7"/>
      <c r="M154" s="23"/>
      <c r="N154" s="23"/>
      <c r="O154" s="7"/>
      <c r="P154" s="7"/>
    </row>
    <row r="155" spans="1:16" ht="15">
      <c r="A155" s="2" t="s">
        <v>20</v>
      </c>
      <c r="B155" s="6"/>
      <c r="C155" s="30">
        <f>C159</f>
        <v>3467.1</v>
      </c>
      <c r="D155" s="28">
        <f t="shared" si="14"/>
        <v>729.9304099999999</v>
      </c>
      <c r="E155" s="28">
        <v>661.7</v>
      </c>
      <c r="F155" s="28">
        <f>F159</f>
        <v>667.13961</v>
      </c>
      <c r="G155" s="28">
        <f t="shared" si="15"/>
        <v>667.13961</v>
      </c>
      <c r="H155" s="28">
        <f t="shared" si="15"/>
        <v>741.26626</v>
      </c>
      <c r="I155" s="2"/>
      <c r="J155" s="3"/>
      <c r="K155" s="7"/>
      <c r="L155" s="7"/>
      <c r="M155" s="7"/>
      <c r="N155" s="7"/>
      <c r="O155" s="7"/>
      <c r="P155" s="7"/>
    </row>
    <row r="156" spans="1:16" ht="15">
      <c r="A156" s="2" t="s">
        <v>47</v>
      </c>
      <c r="B156" s="6"/>
      <c r="C156" s="30">
        <f>C160</f>
        <v>7704.97218</v>
      </c>
      <c r="D156" s="28">
        <f t="shared" si="14"/>
        <v>1622.0676799999999</v>
      </c>
      <c r="E156" s="28">
        <f>E160</f>
        <v>1470.5645</v>
      </c>
      <c r="F156" s="28">
        <f t="shared" si="14"/>
        <v>1482.54</v>
      </c>
      <c r="G156" s="28">
        <f t="shared" si="15"/>
        <v>1482.54</v>
      </c>
      <c r="H156" s="28">
        <f t="shared" si="15"/>
        <v>1647.26</v>
      </c>
      <c r="I156" s="2"/>
      <c r="J156" s="3"/>
      <c r="K156" s="7"/>
      <c r="L156" s="7"/>
      <c r="M156" s="7"/>
      <c r="N156" s="7"/>
      <c r="O156" s="7"/>
      <c r="P156" s="7"/>
    </row>
    <row r="157" spans="1:16" ht="96.75" customHeight="1">
      <c r="A157" s="27" t="s">
        <v>21</v>
      </c>
      <c r="B157" s="9" t="s">
        <v>45</v>
      </c>
      <c r="C157" s="30">
        <v>77049.5</v>
      </c>
      <c r="D157" s="28">
        <f>D158+D159+D160</f>
        <v>16220.676769999998</v>
      </c>
      <c r="E157" s="28">
        <f>E158+E159+E160</f>
        <v>14705.644970000001</v>
      </c>
      <c r="F157" s="29">
        <f>F158+F159+F160</f>
        <v>14825.332170000001</v>
      </c>
      <c r="G157" s="29">
        <f>G158+G159+G160</f>
        <v>14825.332170000001</v>
      </c>
      <c r="H157" s="29">
        <f>H158+H159+H160</f>
        <v>16472.58525</v>
      </c>
      <c r="I157" s="2" t="s">
        <v>90</v>
      </c>
      <c r="J157" s="3" t="s">
        <v>91</v>
      </c>
      <c r="K157" s="7">
        <v>100</v>
      </c>
      <c r="L157" s="7">
        <v>100</v>
      </c>
      <c r="M157" s="23" t="s">
        <v>93</v>
      </c>
      <c r="N157" s="23" t="s">
        <v>93</v>
      </c>
      <c r="O157" s="7" t="s">
        <v>93</v>
      </c>
      <c r="P157" s="7" t="s">
        <v>93</v>
      </c>
    </row>
    <row r="158" spans="1:16" ht="15">
      <c r="A158" s="2" t="s">
        <v>23</v>
      </c>
      <c r="B158" s="6"/>
      <c r="C158" s="30">
        <f>D158+E158+F158+G158+H158</f>
        <v>65877.36924</v>
      </c>
      <c r="D158" s="29">
        <f aca="true" t="shared" si="16" ref="D158:E160">D162+D166+D170+D174+D178+D182+D186+D190+D194+D214+D222</f>
        <v>13868.678679999999</v>
      </c>
      <c r="E158" s="29">
        <f t="shared" si="16"/>
        <v>12573.32645</v>
      </c>
      <c r="F158" s="29">
        <f>F162+F166+F170+F174+F178+F182+F186+F190+F194+F214+F222+F226</f>
        <v>12675.65256</v>
      </c>
      <c r="G158" s="29">
        <v>12675.65256</v>
      </c>
      <c r="H158" s="29">
        <v>14084.05899</v>
      </c>
      <c r="I158" s="2"/>
      <c r="J158" s="3"/>
      <c r="K158" s="7"/>
      <c r="L158" s="7"/>
      <c r="M158" s="7"/>
      <c r="N158" s="7"/>
      <c r="O158" s="7"/>
      <c r="P158" s="7"/>
    </row>
    <row r="159" spans="1:16" ht="15">
      <c r="A159" s="2" t="s">
        <v>20</v>
      </c>
      <c r="B159" s="6"/>
      <c r="C159" s="30">
        <v>3467.1</v>
      </c>
      <c r="D159" s="29">
        <f t="shared" si="16"/>
        <v>729.9304099999999</v>
      </c>
      <c r="E159" s="29">
        <f t="shared" si="16"/>
        <v>661.75402</v>
      </c>
      <c r="F159" s="29">
        <f>F163+F167+F171+F175+F179+F183+F187+F191+F195+F215+F223+F227</f>
        <v>667.13961</v>
      </c>
      <c r="G159" s="29">
        <v>667.13961</v>
      </c>
      <c r="H159" s="29">
        <v>741.26626</v>
      </c>
      <c r="I159" s="2"/>
      <c r="J159" s="3"/>
      <c r="K159" s="7"/>
      <c r="L159" s="7"/>
      <c r="M159" s="7"/>
      <c r="N159" s="7"/>
      <c r="O159" s="7"/>
      <c r="P159" s="7"/>
    </row>
    <row r="160" spans="1:16" ht="15">
      <c r="A160" s="2" t="s">
        <v>47</v>
      </c>
      <c r="B160" s="6"/>
      <c r="C160" s="30">
        <f>D160+E160+F160+G160+H160</f>
        <v>7704.97218</v>
      </c>
      <c r="D160" s="29">
        <f t="shared" si="16"/>
        <v>1622.0676799999999</v>
      </c>
      <c r="E160" s="29">
        <f t="shared" si="16"/>
        <v>1470.5645</v>
      </c>
      <c r="F160" s="29">
        <f>F164+F168+F172+F176+F180+F184+F188+F192+F196+F216+F224+F228</f>
        <v>1482.54</v>
      </c>
      <c r="G160" s="29">
        <v>1482.54</v>
      </c>
      <c r="H160" s="29">
        <v>1647.26</v>
      </c>
      <c r="I160" s="2"/>
      <c r="J160" s="3"/>
      <c r="K160" s="7"/>
      <c r="L160" s="7"/>
      <c r="M160" s="7"/>
      <c r="N160" s="7"/>
      <c r="O160" s="7"/>
      <c r="P160" s="7"/>
    </row>
    <row r="161" spans="1:16" ht="75.75" customHeight="1">
      <c r="A161" s="2" t="s">
        <v>79</v>
      </c>
      <c r="B161" s="9" t="s">
        <v>45</v>
      </c>
      <c r="C161" s="30">
        <v>7680.2</v>
      </c>
      <c r="D161" s="29">
        <f>D162+D163+D164</f>
        <v>7680.25333</v>
      </c>
      <c r="E161" s="28">
        <f>E162+E163+E164</f>
        <v>0</v>
      </c>
      <c r="F161" s="28">
        <f>F162+F163+F164</f>
        <v>0</v>
      </c>
      <c r="G161" s="28">
        <f>G162+G163+G164</f>
        <v>0</v>
      </c>
      <c r="H161" s="28">
        <f>H162+H163+H164</f>
        <v>0</v>
      </c>
      <c r="I161" s="2"/>
      <c r="J161" s="3"/>
      <c r="K161" s="7"/>
      <c r="L161" s="7"/>
      <c r="M161" s="7"/>
      <c r="N161" s="7"/>
      <c r="O161" s="7"/>
      <c r="P161" s="7"/>
    </row>
    <row r="162" spans="1:16" ht="15">
      <c r="A162" s="2" t="s">
        <v>23</v>
      </c>
      <c r="B162" s="6"/>
      <c r="C162" s="30">
        <f>D162+E162+F162+G162+H162</f>
        <v>6566.61659</v>
      </c>
      <c r="D162" s="29">
        <v>6566.61659</v>
      </c>
      <c r="E162" s="28">
        <v>0</v>
      </c>
      <c r="F162" s="28">
        <v>0</v>
      </c>
      <c r="G162" s="28">
        <v>0</v>
      </c>
      <c r="H162" s="28">
        <v>0</v>
      </c>
      <c r="I162" s="2"/>
      <c r="J162" s="3"/>
      <c r="K162" s="7"/>
      <c r="L162" s="7"/>
      <c r="M162" s="7"/>
      <c r="N162" s="7"/>
      <c r="O162" s="7"/>
      <c r="P162" s="7"/>
    </row>
    <row r="163" spans="1:16" ht="15">
      <c r="A163" s="2" t="s">
        <v>20</v>
      </c>
      <c r="B163" s="6"/>
      <c r="C163" s="30">
        <f>D163+E163+F163+G163+H163</f>
        <v>345.6114</v>
      </c>
      <c r="D163" s="29">
        <v>345.6114</v>
      </c>
      <c r="E163" s="28">
        <v>0</v>
      </c>
      <c r="F163" s="28">
        <v>0</v>
      </c>
      <c r="G163" s="28">
        <v>0</v>
      </c>
      <c r="H163" s="28">
        <v>0</v>
      </c>
      <c r="I163" s="2"/>
      <c r="J163" s="3"/>
      <c r="K163" s="7"/>
      <c r="L163" s="7"/>
      <c r="M163" s="7"/>
      <c r="N163" s="7"/>
      <c r="O163" s="7"/>
      <c r="P163" s="7"/>
    </row>
    <row r="164" spans="1:16" ht="15">
      <c r="A164" s="2" t="s">
        <v>47</v>
      </c>
      <c r="B164" s="6"/>
      <c r="C164" s="30">
        <f>D164+E164+F164+G164+H164</f>
        <v>768.02534</v>
      </c>
      <c r="D164" s="29">
        <v>768.02534</v>
      </c>
      <c r="E164" s="28">
        <v>0</v>
      </c>
      <c r="F164" s="28">
        <v>0</v>
      </c>
      <c r="G164" s="28">
        <v>0</v>
      </c>
      <c r="H164" s="28">
        <v>0</v>
      </c>
      <c r="I164" s="2"/>
      <c r="J164" s="3"/>
      <c r="K164" s="7"/>
      <c r="L164" s="7"/>
      <c r="M164" s="7"/>
      <c r="N164" s="7"/>
      <c r="O164" s="7"/>
      <c r="P164" s="7"/>
    </row>
    <row r="165" spans="1:16" ht="66.75" customHeight="1">
      <c r="A165" s="2" t="s">
        <v>80</v>
      </c>
      <c r="B165" s="9" t="s">
        <v>45</v>
      </c>
      <c r="C165" s="30">
        <f aca="true" t="shared" si="17" ref="C165:C176">D165+E165+F165+G165+H165</f>
        <v>3514.6704400000003</v>
      </c>
      <c r="D165" s="29">
        <f>D166+D167+D168</f>
        <v>3514.6704400000003</v>
      </c>
      <c r="E165" s="28">
        <f>E166+E167+E168</f>
        <v>0</v>
      </c>
      <c r="F165" s="28">
        <f>F166+F167+F168</f>
        <v>0</v>
      </c>
      <c r="G165" s="28">
        <f>G166+G167+G168</f>
        <v>0</v>
      </c>
      <c r="H165" s="28">
        <f>H166+H167+H168</f>
        <v>0</v>
      </c>
      <c r="I165" s="2"/>
      <c r="J165" s="3"/>
      <c r="K165" s="7"/>
      <c r="L165" s="7"/>
      <c r="M165" s="7"/>
      <c r="N165" s="7"/>
      <c r="O165" s="7"/>
      <c r="P165" s="7"/>
    </row>
    <row r="166" spans="1:16" ht="15">
      <c r="A166" s="2" t="s">
        <v>23</v>
      </c>
      <c r="B166" s="6"/>
      <c r="C166" s="30">
        <f t="shared" si="17"/>
        <v>3005.04327</v>
      </c>
      <c r="D166" s="29">
        <v>3005.04327</v>
      </c>
      <c r="E166" s="28">
        <v>0</v>
      </c>
      <c r="F166" s="28">
        <v>0</v>
      </c>
      <c r="G166" s="28">
        <v>0</v>
      </c>
      <c r="H166" s="28">
        <v>0</v>
      </c>
      <c r="I166" s="2"/>
      <c r="J166" s="3"/>
      <c r="K166" s="7"/>
      <c r="L166" s="7"/>
      <c r="M166" s="7"/>
      <c r="N166" s="7"/>
      <c r="O166" s="7"/>
      <c r="P166" s="7"/>
    </row>
    <row r="167" spans="1:16" ht="15">
      <c r="A167" s="2" t="s">
        <v>20</v>
      </c>
      <c r="B167" s="6"/>
      <c r="C167" s="30">
        <f t="shared" si="17"/>
        <v>158.16013</v>
      </c>
      <c r="D167" s="29">
        <v>158.16013</v>
      </c>
      <c r="E167" s="28">
        <v>0</v>
      </c>
      <c r="F167" s="28">
        <v>0</v>
      </c>
      <c r="G167" s="28">
        <v>0</v>
      </c>
      <c r="H167" s="28">
        <v>0</v>
      </c>
      <c r="I167" s="2"/>
      <c r="J167" s="3"/>
      <c r="K167" s="7"/>
      <c r="L167" s="7"/>
      <c r="M167" s="7"/>
      <c r="N167" s="7"/>
      <c r="O167" s="7"/>
      <c r="P167" s="7"/>
    </row>
    <row r="168" spans="1:16" ht="15">
      <c r="A168" s="2" t="s">
        <v>47</v>
      </c>
      <c r="B168" s="6"/>
      <c r="C168" s="30">
        <f t="shared" si="17"/>
        <v>351.46704</v>
      </c>
      <c r="D168" s="29">
        <v>351.46704</v>
      </c>
      <c r="E168" s="28">
        <v>0</v>
      </c>
      <c r="F168" s="28">
        <v>0</v>
      </c>
      <c r="G168" s="28">
        <v>0</v>
      </c>
      <c r="H168" s="28">
        <v>0</v>
      </c>
      <c r="I168" s="2"/>
      <c r="J168" s="3"/>
      <c r="K168" s="7"/>
      <c r="L168" s="7"/>
      <c r="M168" s="7"/>
      <c r="N168" s="7"/>
      <c r="O168" s="7"/>
      <c r="P168" s="7"/>
    </row>
    <row r="169" spans="1:16" ht="59.25" customHeight="1">
      <c r="A169" s="2" t="s">
        <v>108</v>
      </c>
      <c r="B169" s="9" t="s">
        <v>45</v>
      </c>
      <c r="C169" s="30">
        <f>D169+E169+F169+G169+H169</f>
        <v>3101.824</v>
      </c>
      <c r="D169" s="29">
        <f>D170+D171+D172</f>
        <v>3101.824</v>
      </c>
      <c r="E169" s="28">
        <f>E170+E171+E172</f>
        <v>0</v>
      </c>
      <c r="F169" s="28">
        <f>F170+F171+F172</f>
        <v>0</v>
      </c>
      <c r="G169" s="28">
        <f>G170+G171+G172</f>
        <v>0</v>
      </c>
      <c r="H169" s="28">
        <f>H170+H171+H172</f>
        <v>0</v>
      </c>
      <c r="I169" s="2"/>
      <c r="J169" s="3"/>
      <c r="K169" s="7"/>
      <c r="L169" s="7"/>
      <c r="M169" s="7"/>
      <c r="N169" s="7"/>
      <c r="O169" s="7"/>
      <c r="P169" s="7"/>
    </row>
    <row r="170" spans="1:16" ht="15">
      <c r="A170" s="2" t="s">
        <v>23</v>
      </c>
      <c r="B170" s="6"/>
      <c r="C170" s="30">
        <v>2652</v>
      </c>
      <c r="D170" s="29">
        <v>2652.05952</v>
      </c>
      <c r="E170" s="28">
        <v>0</v>
      </c>
      <c r="F170" s="28">
        <v>0</v>
      </c>
      <c r="G170" s="28">
        <v>0</v>
      </c>
      <c r="H170" s="28">
        <v>0</v>
      </c>
      <c r="I170" s="2"/>
      <c r="J170" s="3"/>
      <c r="K170" s="7"/>
      <c r="L170" s="7"/>
      <c r="M170" s="7"/>
      <c r="N170" s="7"/>
      <c r="O170" s="7"/>
      <c r="P170" s="7"/>
    </row>
    <row r="171" spans="1:16" ht="15">
      <c r="A171" s="2" t="s">
        <v>20</v>
      </c>
      <c r="B171" s="6"/>
      <c r="C171" s="30">
        <f t="shared" si="17"/>
        <v>139.58208</v>
      </c>
      <c r="D171" s="29">
        <v>139.58208</v>
      </c>
      <c r="E171" s="28">
        <v>0</v>
      </c>
      <c r="F171" s="28">
        <v>0</v>
      </c>
      <c r="G171" s="28">
        <v>0</v>
      </c>
      <c r="H171" s="28">
        <v>0</v>
      </c>
      <c r="I171" s="2"/>
      <c r="J171" s="3"/>
      <c r="K171" s="7"/>
      <c r="L171" s="7"/>
      <c r="M171" s="7"/>
      <c r="N171" s="7"/>
      <c r="O171" s="7"/>
      <c r="P171" s="7"/>
    </row>
    <row r="172" spans="1:16" ht="15">
      <c r="A172" s="2" t="s">
        <v>47</v>
      </c>
      <c r="B172" s="6"/>
      <c r="C172" s="30">
        <f t="shared" si="17"/>
        <v>310.1824</v>
      </c>
      <c r="D172" s="29">
        <v>310.1824</v>
      </c>
      <c r="E172" s="28">
        <v>0</v>
      </c>
      <c r="F172" s="28">
        <v>0</v>
      </c>
      <c r="G172" s="28">
        <v>0</v>
      </c>
      <c r="H172" s="28">
        <v>0</v>
      </c>
      <c r="I172" s="2"/>
      <c r="J172" s="3"/>
      <c r="K172" s="7"/>
      <c r="L172" s="7"/>
      <c r="M172" s="7"/>
      <c r="N172" s="7"/>
      <c r="O172" s="7"/>
      <c r="P172" s="7"/>
    </row>
    <row r="173" spans="1:16" ht="61.5" customHeight="1">
      <c r="A173" s="2" t="s">
        <v>109</v>
      </c>
      <c r="B173" s="9" t="s">
        <v>45</v>
      </c>
      <c r="C173" s="30">
        <f t="shared" si="17"/>
        <v>1270.38915</v>
      </c>
      <c r="D173" s="29">
        <f>D174+D175+D176</f>
        <v>1270.38915</v>
      </c>
      <c r="E173" s="28">
        <f>E174+E175+E176</f>
        <v>0</v>
      </c>
      <c r="F173" s="28">
        <f>F174+F175+F176</f>
        <v>0</v>
      </c>
      <c r="G173" s="28">
        <f>G174+G175+G176</f>
        <v>0</v>
      </c>
      <c r="H173" s="28">
        <f>H174+H175+H176</f>
        <v>0</v>
      </c>
      <c r="I173" s="2"/>
      <c r="J173" s="3"/>
      <c r="K173" s="7"/>
      <c r="L173" s="7"/>
      <c r="M173" s="7"/>
      <c r="N173" s="7"/>
      <c r="O173" s="7"/>
      <c r="P173" s="7"/>
    </row>
    <row r="174" spans="1:16" ht="15">
      <c r="A174" s="2" t="s">
        <v>23</v>
      </c>
      <c r="B174" s="6"/>
      <c r="C174" s="30">
        <f t="shared" si="17"/>
        <v>1086.18273</v>
      </c>
      <c r="D174" s="29">
        <v>1086.18273</v>
      </c>
      <c r="E174" s="28">
        <v>0</v>
      </c>
      <c r="F174" s="28">
        <v>0</v>
      </c>
      <c r="G174" s="28">
        <v>0</v>
      </c>
      <c r="H174" s="28">
        <v>0</v>
      </c>
      <c r="I174" s="2"/>
      <c r="J174" s="3"/>
      <c r="K174" s="7"/>
      <c r="L174" s="7"/>
      <c r="M174" s="7"/>
      <c r="N174" s="7"/>
      <c r="O174" s="7"/>
      <c r="P174" s="7"/>
    </row>
    <row r="175" spans="1:16" ht="15">
      <c r="A175" s="2" t="s">
        <v>20</v>
      </c>
      <c r="B175" s="6"/>
      <c r="C175" s="30">
        <f t="shared" si="17"/>
        <v>57.16751</v>
      </c>
      <c r="D175" s="29">
        <v>57.16751</v>
      </c>
      <c r="E175" s="28">
        <v>0</v>
      </c>
      <c r="F175" s="28">
        <v>0</v>
      </c>
      <c r="G175" s="28">
        <v>0</v>
      </c>
      <c r="H175" s="28">
        <v>0</v>
      </c>
      <c r="I175" s="2"/>
      <c r="J175" s="3"/>
      <c r="K175" s="7"/>
      <c r="L175" s="7"/>
      <c r="M175" s="7"/>
      <c r="N175" s="7"/>
      <c r="O175" s="7"/>
      <c r="P175" s="7"/>
    </row>
    <row r="176" spans="1:16" ht="15">
      <c r="A176" s="2" t="s">
        <v>47</v>
      </c>
      <c r="B176" s="6"/>
      <c r="C176" s="30">
        <f t="shared" si="17"/>
        <v>127.03891</v>
      </c>
      <c r="D176" s="29">
        <v>127.03891</v>
      </c>
      <c r="E176" s="28">
        <v>0</v>
      </c>
      <c r="F176" s="28">
        <v>0</v>
      </c>
      <c r="G176" s="28">
        <v>0</v>
      </c>
      <c r="H176" s="28">
        <v>0</v>
      </c>
      <c r="I176" s="2"/>
      <c r="J176" s="3"/>
      <c r="K176" s="7"/>
      <c r="L176" s="7"/>
      <c r="M176" s="7"/>
      <c r="N176" s="7"/>
      <c r="O176" s="7"/>
      <c r="P176" s="7"/>
    </row>
    <row r="177" spans="1:16" ht="59.25" customHeight="1">
      <c r="A177" s="2" t="s">
        <v>110</v>
      </c>
      <c r="B177" s="9" t="s">
        <v>45</v>
      </c>
      <c r="C177" s="30">
        <f aca="true" t="shared" si="18" ref="C177:C200">D177+E177+F177+G177+H177</f>
        <v>67.68767</v>
      </c>
      <c r="D177" s="29">
        <f>D178+D179+D180</f>
        <v>67.68767</v>
      </c>
      <c r="E177" s="28">
        <f>E178+E179+E180</f>
        <v>0</v>
      </c>
      <c r="F177" s="28">
        <f>F178+F179+F180</f>
        <v>0</v>
      </c>
      <c r="G177" s="28">
        <f>G178+G179+G180</f>
        <v>0</v>
      </c>
      <c r="H177" s="28">
        <f>H178+H179+H180</f>
        <v>0</v>
      </c>
      <c r="I177" s="2"/>
      <c r="J177" s="3"/>
      <c r="K177" s="7"/>
      <c r="L177" s="7"/>
      <c r="M177" s="7"/>
      <c r="N177" s="7"/>
      <c r="O177" s="7"/>
      <c r="P177" s="7"/>
    </row>
    <row r="178" spans="1:16" ht="15">
      <c r="A178" s="2" t="s">
        <v>23</v>
      </c>
      <c r="B178" s="6"/>
      <c r="C178" s="30">
        <f t="shared" si="18"/>
        <v>57.87296</v>
      </c>
      <c r="D178" s="29">
        <v>57.87296</v>
      </c>
      <c r="E178" s="28">
        <v>0</v>
      </c>
      <c r="F178" s="28">
        <v>0</v>
      </c>
      <c r="G178" s="28">
        <v>0</v>
      </c>
      <c r="H178" s="28">
        <v>0</v>
      </c>
      <c r="I178" s="2"/>
      <c r="J178" s="3"/>
      <c r="K178" s="7"/>
      <c r="L178" s="7"/>
      <c r="M178" s="7"/>
      <c r="N178" s="7"/>
      <c r="O178" s="7"/>
      <c r="P178" s="7"/>
    </row>
    <row r="179" spans="1:16" ht="15">
      <c r="A179" s="2" t="s">
        <v>20</v>
      </c>
      <c r="B179" s="6"/>
      <c r="C179" s="30">
        <f t="shared" si="18"/>
        <v>3.04594</v>
      </c>
      <c r="D179" s="29">
        <v>3.04594</v>
      </c>
      <c r="E179" s="28">
        <v>0</v>
      </c>
      <c r="F179" s="28">
        <v>0</v>
      </c>
      <c r="G179" s="28">
        <v>0</v>
      </c>
      <c r="H179" s="28">
        <v>0</v>
      </c>
      <c r="I179" s="2"/>
      <c r="J179" s="3"/>
      <c r="K179" s="7"/>
      <c r="L179" s="7"/>
      <c r="M179" s="7"/>
      <c r="N179" s="7"/>
      <c r="O179" s="7"/>
      <c r="P179" s="7"/>
    </row>
    <row r="180" spans="1:16" ht="15">
      <c r="A180" s="2" t="s">
        <v>47</v>
      </c>
      <c r="B180" s="6"/>
      <c r="C180" s="30">
        <f t="shared" si="18"/>
        <v>6.76877</v>
      </c>
      <c r="D180" s="29">
        <v>6.76877</v>
      </c>
      <c r="E180" s="28">
        <v>0</v>
      </c>
      <c r="F180" s="28">
        <v>0</v>
      </c>
      <c r="G180" s="28">
        <v>0</v>
      </c>
      <c r="H180" s="28">
        <v>0</v>
      </c>
      <c r="I180" s="2"/>
      <c r="J180" s="3"/>
      <c r="K180" s="7"/>
      <c r="L180" s="7"/>
      <c r="M180" s="7"/>
      <c r="N180" s="7"/>
      <c r="O180" s="7"/>
      <c r="P180" s="7"/>
    </row>
    <row r="181" spans="1:16" ht="72.75" customHeight="1">
      <c r="A181" s="2" t="s">
        <v>111</v>
      </c>
      <c r="B181" s="9" t="s">
        <v>45</v>
      </c>
      <c r="C181" s="30">
        <f t="shared" si="18"/>
        <v>585.8521800000001</v>
      </c>
      <c r="D181" s="29">
        <f>D182+D183+D184</f>
        <v>585.8521800000001</v>
      </c>
      <c r="E181" s="28">
        <f>E182+E183+E184</f>
        <v>0</v>
      </c>
      <c r="F181" s="28">
        <f>F182+F183+F184</f>
        <v>0</v>
      </c>
      <c r="G181" s="28">
        <f>G182+G183+G184</f>
        <v>0</v>
      </c>
      <c r="H181" s="28">
        <f>H182+H183+H184</f>
        <v>0</v>
      </c>
      <c r="I181" s="2"/>
      <c r="J181" s="3"/>
      <c r="K181" s="7"/>
      <c r="L181" s="7"/>
      <c r="M181" s="7"/>
      <c r="N181" s="7"/>
      <c r="O181" s="7"/>
      <c r="P181" s="7"/>
    </row>
    <row r="182" spans="1:16" ht="15">
      <c r="A182" s="2" t="s">
        <v>23</v>
      </c>
      <c r="B182" s="6"/>
      <c r="C182" s="30">
        <f t="shared" si="18"/>
        <v>500.90361</v>
      </c>
      <c r="D182" s="29">
        <v>500.90361</v>
      </c>
      <c r="E182" s="28">
        <v>0</v>
      </c>
      <c r="F182" s="28">
        <v>0</v>
      </c>
      <c r="G182" s="28">
        <v>0</v>
      </c>
      <c r="H182" s="28">
        <v>0</v>
      </c>
      <c r="I182" s="2"/>
      <c r="J182" s="3"/>
      <c r="K182" s="7"/>
      <c r="L182" s="7"/>
      <c r="M182" s="7"/>
      <c r="N182" s="7"/>
      <c r="O182" s="7"/>
      <c r="P182" s="7"/>
    </row>
    <row r="183" spans="1:16" ht="15">
      <c r="A183" s="2" t="s">
        <v>20</v>
      </c>
      <c r="B183" s="6"/>
      <c r="C183" s="30">
        <f t="shared" si="18"/>
        <v>26.36335</v>
      </c>
      <c r="D183" s="29">
        <v>26.36335</v>
      </c>
      <c r="E183" s="28">
        <v>0</v>
      </c>
      <c r="F183" s="28">
        <v>0</v>
      </c>
      <c r="G183" s="28">
        <v>0</v>
      </c>
      <c r="H183" s="28">
        <v>0</v>
      </c>
      <c r="I183" s="2"/>
      <c r="J183" s="3"/>
      <c r="K183" s="7"/>
      <c r="L183" s="7"/>
      <c r="M183" s="7"/>
      <c r="N183" s="7"/>
      <c r="O183" s="7"/>
      <c r="P183" s="7"/>
    </row>
    <row r="184" spans="1:16" ht="15">
      <c r="A184" s="2" t="s">
        <v>47</v>
      </c>
      <c r="B184" s="6"/>
      <c r="C184" s="30">
        <f t="shared" si="18"/>
        <v>58.58522</v>
      </c>
      <c r="D184" s="29">
        <v>58.58522</v>
      </c>
      <c r="E184" s="28">
        <v>0</v>
      </c>
      <c r="F184" s="28">
        <v>0</v>
      </c>
      <c r="G184" s="28">
        <v>0</v>
      </c>
      <c r="H184" s="28">
        <v>0</v>
      </c>
      <c r="I184" s="2"/>
      <c r="J184" s="3"/>
      <c r="K184" s="7"/>
      <c r="L184" s="7"/>
      <c r="M184" s="7"/>
      <c r="N184" s="7"/>
      <c r="O184" s="7"/>
      <c r="P184" s="7"/>
    </row>
    <row r="185" spans="1:16" ht="60" customHeight="1">
      <c r="A185" s="2" t="s">
        <v>137</v>
      </c>
      <c r="B185" s="9" t="s">
        <v>45</v>
      </c>
      <c r="C185" s="30">
        <f t="shared" si="18"/>
        <v>11149.725370000002</v>
      </c>
      <c r="D185" s="28">
        <f>D186+D187+D188</f>
        <v>0</v>
      </c>
      <c r="E185" s="29">
        <f>E186+E187+E188</f>
        <v>1000</v>
      </c>
      <c r="F185" s="29">
        <f>F186+F187+F188</f>
        <v>10149.725370000002</v>
      </c>
      <c r="G185" s="28">
        <f>G186+G187+G188</f>
        <v>0</v>
      </c>
      <c r="H185" s="28">
        <f>H186+H187+H188</f>
        <v>0</v>
      </c>
      <c r="I185" s="2"/>
      <c r="J185" s="3"/>
      <c r="K185" s="7"/>
      <c r="L185" s="7"/>
      <c r="M185" s="7"/>
      <c r="N185" s="7"/>
      <c r="O185" s="7"/>
      <c r="P185" s="7"/>
    </row>
    <row r="186" spans="1:16" ht="15">
      <c r="A186" s="2" t="s">
        <v>23</v>
      </c>
      <c r="B186" s="6"/>
      <c r="C186" s="30">
        <f t="shared" si="18"/>
        <v>9533.00875</v>
      </c>
      <c r="D186" s="28">
        <v>0</v>
      </c>
      <c r="E186" s="29">
        <v>855</v>
      </c>
      <c r="F186" s="29">
        <v>8678.00875</v>
      </c>
      <c r="G186" s="28">
        <v>0</v>
      </c>
      <c r="H186" s="28">
        <v>0</v>
      </c>
      <c r="I186" s="2"/>
      <c r="J186" s="3"/>
      <c r="K186" s="7"/>
      <c r="L186" s="7"/>
      <c r="M186" s="7"/>
      <c r="N186" s="7"/>
      <c r="O186" s="7"/>
      <c r="P186" s="7"/>
    </row>
    <row r="187" spans="1:16" ht="15">
      <c r="A187" s="2" t="s">
        <v>20</v>
      </c>
      <c r="B187" s="6"/>
      <c r="C187" s="30">
        <f t="shared" si="18"/>
        <v>501.7373</v>
      </c>
      <c r="D187" s="28">
        <v>0</v>
      </c>
      <c r="E187" s="29">
        <v>45</v>
      </c>
      <c r="F187" s="29">
        <v>456.7373</v>
      </c>
      <c r="G187" s="28">
        <v>0</v>
      </c>
      <c r="H187" s="28">
        <v>0</v>
      </c>
      <c r="I187" s="2"/>
      <c r="J187" s="3"/>
      <c r="K187" s="7"/>
      <c r="L187" s="7"/>
      <c r="M187" s="7"/>
      <c r="N187" s="7"/>
      <c r="O187" s="7"/>
      <c r="P187" s="7"/>
    </row>
    <row r="188" spans="1:16" ht="15">
      <c r="A188" s="2" t="s">
        <v>47</v>
      </c>
      <c r="B188" s="6"/>
      <c r="C188" s="30">
        <f t="shared" si="18"/>
        <v>1114.97932</v>
      </c>
      <c r="D188" s="28">
        <v>0</v>
      </c>
      <c r="E188" s="29">
        <v>100</v>
      </c>
      <c r="F188" s="29">
        <v>1014.97932</v>
      </c>
      <c r="G188" s="28">
        <v>0</v>
      </c>
      <c r="H188" s="28">
        <v>0</v>
      </c>
      <c r="I188" s="2"/>
      <c r="J188" s="3"/>
      <c r="K188" s="7"/>
      <c r="L188" s="7"/>
      <c r="M188" s="7"/>
      <c r="N188" s="7"/>
      <c r="O188" s="7"/>
      <c r="P188" s="7"/>
    </row>
    <row r="189" spans="1:16" ht="57" customHeight="1">
      <c r="A189" s="2" t="s">
        <v>112</v>
      </c>
      <c r="B189" s="9" t="s">
        <v>45</v>
      </c>
      <c r="C189" s="30">
        <v>9983</v>
      </c>
      <c r="D189" s="28">
        <f>D190+D191+D192</f>
        <v>0</v>
      </c>
      <c r="E189" s="29">
        <f>E190+E191+E192</f>
        <v>9983.05543</v>
      </c>
      <c r="F189" s="28">
        <f>F190+F191+F192</f>
        <v>0</v>
      </c>
      <c r="G189" s="28">
        <f>G190+G191+G192</f>
        <v>0</v>
      </c>
      <c r="H189" s="28">
        <f>H190+H191+H192</f>
        <v>0</v>
      </c>
      <c r="I189" s="2"/>
      <c r="J189" s="3"/>
      <c r="K189" s="7"/>
      <c r="L189" s="7"/>
      <c r="M189" s="7"/>
      <c r="N189" s="7"/>
      <c r="O189" s="7"/>
      <c r="P189" s="7"/>
    </row>
    <row r="190" spans="1:16" ht="15">
      <c r="A190" s="2" t="s">
        <v>23</v>
      </c>
      <c r="B190" s="6"/>
      <c r="C190" s="30">
        <f t="shared" si="18"/>
        <v>8535.51239</v>
      </c>
      <c r="D190" s="28">
        <v>0</v>
      </c>
      <c r="E190" s="29">
        <v>8535.51239</v>
      </c>
      <c r="F190" s="28">
        <v>0</v>
      </c>
      <c r="G190" s="28">
        <v>0</v>
      </c>
      <c r="H190" s="28">
        <v>0</v>
      </c>
      <c r="I190" s="2"/>
      <c r="J190" s="3"/>
      <c r="K190" s="7"/>
      <c r="L190" s="7"/>
      <c r="M190" s="7"/>
      <c r="N190" s="7"/>
      <c r="O190" s="7"/>
      <c r="P190" s="7"/>
    </row>
    <row r="191" spans="1:16" ht="15">
      <c r="A191" s="2" t="s">
        <v>20</v>
      </c>
      <c r="B191" s="6"/>
      <c r="C191" s="30">
        <f t="shared" si="18"/>
        <v>449.23749</v>
      </c>
      <c r="D191" s="28">
        <v>0</v>
      </c>
      <c r="E191" s="29">
        <v>449.23749</v>
      </c>
      <c r="F191" s="28">
        <v>0</v>
      </c>
      <c r="G191" s="28">
        <v>0</v>
      </c>
      <c r="H191" s="28">
        <v>0</v>
      </c>
      <c r="I191" s="2"/>
      <c r="J191" s="3"/>
      <c r="K191" s="7"/>
      <c r="L191" s="7"/>
      <c r="M191" s="7"/>
      <c r="N191" s="7"/>
      <c r="O191" s="7"/>
      <c r="P191" s="7"/>
    </row>
    <row r="192" spans="1:16" ht="15">
      <c r="A192" s="2" t="s">
        <v>47</v>
      </c>
      <c r="B192" s="6"/>
      <c r="C192" s="30">
        <f t="shared" si="18"/>
        <v>998.30555</v>
      </c>
      <c r="D192" s="28">
        <v>0</v>
      </c>
      <c r="E192" s="29">
        <v>998.30555</v>
      </c>
      <c r="F192" s="28">
        <v>0</v>
      </c>
      <c r="G192" s="28">
        <v>0</v>
      </c>
      <c r="H192" s="28">
        <v>0</v>
      </c>
      <c r="I192" s="2"/>
      <c r="J192" s="3"/>
      <c r="K192" s="7"/>
      <c r="L192" s="7"/>
      <c r="M192" s="7"/>
      <c r="N192" s="7"/>
      <c r="O192" s="7"/>
      <c r="P192" s="7"/>
    </row>
    <row r="193" spans="1:16" ht="59.25" customHeight="1">
      <c r="A193" s="2" t="s">
        <v>113</v>
      </c>
      <c r="B193" s="9" t="s">
        <v>45</v>
      </c>
      <c r="C193" s="30">
        <f>D193+E193+F193+G193+H193</f>
        <v>1313.876</v>
      </c>
      <c r="D193" s="28">
        <f>D194+D195+D196</f>
        <v>0</v>
      </c>
      <c r="E193" s="29">
        <f>E194+E195+E196</f>
        <v>1313.876</v>
      </c>
      <c r="F193" s="28">
        <f>F194+F195+F196</f>
        <v>0</v>
      </c>
      <c r="G193" s="28">
        <f>G194+G195+G196</f>
        <v>0</v>
      </c>
      <c r="H193" s="28">
        <f>H194+H195+H196</f>
        <v>0</v>
      </c>
      <c r="I193" s="2"/>
      <c r="J193" s="3"/>
      <c r="K193" s="7"/>
      <c r="L193" s="7"/>
      <c r="M193" s="7"/>
      <c r="N193" s="7"/>
      <c r="O193" s="7"/>
      <c r="P193" s="7"/>
    </row>
    <row r="194" spans="1:16" ht="15">
      <c r="A194" s="2" t="s">
        <v>23</v>
      </c>
      <c r="B194" s="6"/>
      <c r="C194" s="30">
        <f>D194+E194+F194+G194+H194</f>
        <v>1123.3639799999999</v>
      </c>
      <c r="D194" s="28">
        <v>0</v>
      </c>
      <c r="E194" s="29">
        <f>E198+E202+E206+E210</f>
        <v>1123.3639799999999</v>
      </c>
      <c r="F194" s="28">
        <v>0</v>
      </c>
      <c r="G194" s="28">
        <v>0</v>
      </c>
      <c r="H194" s="28">
        <v>0</v>
      </c>
      <c r="I194" s="2"/>
      <c r="J194" s="3"/>
      <c r="K194" s="7"/>
      <c r="L194" s="7"/>
      <c r="M194" s="7"/>
      <c r="N194" s="7"/>
      <c r="O194" s="7"/>
      <c r="P194" s="7"/>
    </row>
    <row r="195" spans="1:16" ht="15">
      <c r="A195" s="2" t="s">
        <v>20</v>
      </c>
      <c r="B195" s="6"/>
      <c r="C195" s="30">
        <f t="shared" si="18"/>
        <v>59.12441999999999</v>
      </c>
      <c r="D195" s="28">
        <v>0</v>
      </c>
      <c r="E195" s="29">
        <f>E199+E203+E207+E211</f>
        <v>59.12441999999999</v>
      </c>
      <c r="F195" s="28">
        <v>0</v>
      </c>
      <c r="G195" s="28">
        <v>0</v>
      </c>
      <c r="H195" s="28">
        <v>0</v>
      </c>
      <c r="I195" s="2"/>
      <c r="J195" s="3"/>
      <c r="K195" s="7"/>
      <c r="L195" s="7"/>
      <c r="M195" s="7"/>
      <c r="N195" s="7"/>
      <c r="O195" s="7"/>
      <c r="P195" s="7"/>
    </row>
    <row r="196" spans="1:16" ht="15">
      <c r="A196" s="2" t="s">
        <v>47</v>
      </c>
      <c r="B196" s="6"/>
      <c r="C196" s="30">
        <f t="shared" si="18"/>
        <v>131.3876</v>
      </c>
      <c r="D196" s="28">
        <v>0</v>
      </c>
      <c r="E196" s="29">
        <f>E200+E204+E208+E212</f>
        <v>131.3876</v>
      </c>
      <c r="F196" s="28">
        <v>0</v>
      </c>
      <c r="G196" s="28">
        <v>0</v>
      </c>
      <c r="H196" s="28">
        <v>0</v>
      </c>
      <c r="I196" s="2"/>
      <c r="J196" s="3"/>
      <c r="K196" s="7"/>
      <c r="L196" s="7"/>
      <c r="M196" s="7"/>
      <c r="N196" s="7"/>
      <c r="O196" s="7"/>
      <c r="P196" s="7"/>
    </row>
    <row r="197" spans="1:16" ht="62.25" customHeight="1">
      <c r="A197" s="2" t="s">
        <v>114</v>
      </c>
      <c r="B197" s="9" t="s">
        <v>45</v>
      </c>
      <c r="C197" s="30">
        <f t="shared" si="18"/>
        <v>322.923</v>
      </c>
      <c r="D197" s="28">
        <f>D198+D199+D200</f>
        <v>0</v>
      </c>
      <c r="E197" s="29">
        <f>E198+E199+E200</f>
        <v>322.923</v>
      </c>
      <c r="F197" s="28">
        <f>F198+F199+F200</f>
        <v>0</v>
      </c>
      <c r="G197" s="28">
        <f>G198+G199+G200</f>
        <v>0</v>
      </c>
      <c r="H197" s="28">
        <f>H198+H199+H200</f>
        <v>0</v>
      </c>
      <c r="I197" s="2"/>
      <c r="J197" s="3"/>
      <c r="K197" s="7"/>
      <c r="L197" s="7"/>
      <c r="M197" s="7"/>
      <c r="N197" s="7"/>
      <c r="O197" s="7"/>
      <c r="P197" s="7"/>
    </row>
    <row r="198" spans="1:16" ht="15">
      <c r="A198" s="2" t="s">
        <v>23</v>
      </c>
      <c r="B198" s="6"/>
      <c r="C198" s="30">
        <f t="shared" si="18"/>
        <v>276.09916</v>
      </c>
      <c r="D198" s="28">
        <v>0</v>
      </c>
      <c r="E198" s="41">
        <v>276.09916</v>
      </c>
      <c r="F198" s="28">
        <v>0</v>
      </c>
      <c r="G198" s="28">
        <v>0</v>
      </c>
      <c r="H198" s="28">
        <v>0</v>
      </c>
      <c r="I198" s="2"/>
      <c r="J198" s="3"/>
      <c r="K198" s="7"/>
      <c r="L198" s="7"/>
      <c r="M198" s="7"/>
      <c r="N198" s="7"/>
      <c r="O198" s="7"/>
      <c r="P198" s="7"/>
    </row>
    <row r="199" spans="1:16" ht="15">
      <c r="A199" s="2" t="s">
        <v>20</v>
      </c>
      <c r="B199" s="6"/>
      <c r="C199" s="30">
        <f t="shared" si="18"/>
        <v>14.53154</v>
      </c>
      <c r="D199" s="28">
        <v>0</v>
      </c>
      <c r="E199" s="41">
        <v>14.53154</v>
      </c>
      <c r="F199" s="28">
        <v>0</v>
      </c>
      <c r="G199" s="28">
        <v>0</v>
      </c>
      <c r="H199" s="28">
        <v>0</v>
      </c>
      <c r="I199" s="2"/>
      <c r="J199" s="3"/>
      <c r="K199" s="7"/>
      <c r="L199" s="7"/>
      <c r="M199" s="7"/>
      <c r="N199" s="7"/>
      <c r="O199" s="7"/>
      <c r="P199" s="7"/>
    </row>
    <row r="200" spans="1:16" ht="15">
      <c r="A200" s="2" t="s">
        <v>47</v>
      </c>
      <c r="B200" s="6"/>
      <c r="C200" s="30">
        <f t="shared" si="18"/>
        <v>32.2923</v>
      </c>
      <c r="D200" s="28">
        <v>0</v>
      </c>
      <c r="E200" s="29">
        <v>32.2923</v>
      </c>
      <c r="F200" s="28">
        <v>0</v>
      </c>
      <c r="G200" s="28">
        <v>0</v>
      </c>
      <c r="H200" s="28">
        <v>0</v>
      </c>
      <c r="I200" s="2"/>
      <c r="J200" s="3"/>
      <c r="K200" s="7"/>
      <c r="L200" s="7"/>
      <c r="M200" s="7"/>
      <c r="N200" s="7"/>
      <c r="O200" s="7"/>
      <c r="P200" s="7"/>
    </row>
    <row r="201" spans="1:16" ht="57.75" customHeight="1">
      <c r="A201" s="2" t="s">
        <v>115</v>
      </c>
      <c r="B201" s="9" t="s">
        <v>45</v>
      </c>
      <c r="C201" s="30">
        <f aca="true" t="shared" si="19" ref="C201:C212">D201+E201+F201+G201+H201</f>
        <v>874.3969999999999</v>
      </c>
      <c r="D201" s="28">
        <f>D202+D203+D204</f>
        <v>0</v>
      </c>
      <c r="E201" s="29">
        <f>E202+E203+E204</f>
        <v>874.3969999999999</v>
      </c>
      <c r="F201" s="28">
        <f>F202+F203+F204</f>
        <v>0</v>
      </c>
      <c r="G201" s="28">
        <f>G202+G203+G204</f>
        <v>0</v>
      </c>
      <c r="H201" s="28">
        <f>H202+H203+H204</f>
        <v>0</v>
      </c>
      <c r="I201" s="2"/>
      <c r="J201" s="3"/>
      <c r="K201" s="7"/>
      <c r="L201" s="7"/>
      <c r="M201" s="7"/>
      <c r="N201" s="7"/>
      <c r="O201" s="7"/>
      <c r="P201" s="7"/>
    </row>
    <row r="202" spans="1:16" ht="15">
      <c r="A202" s="2" t="s">
        <v>23</v>
      </c>
      <c r="B202" s="6"/>
      <c r="C202" s="30">
        <f t="shared" si="19"/>
        <v>747.60944</v>
      </c>
      <c r="D202" s="28">
        <v>0</v>
      </c>
      <c r="E202" s="29">
        <v>747.60944</v>
      </c>
      <c r="F202" s="28">
        <v>0</v>
      </c>
      <c r="G202" s="28">
        <v>0</v>
      </c>
      <c r="H202" s="28">
        <v>0</v>
      </c>
      <c r="I202" s="2"/>
      <c r="J202" s="3"/>
      <c r="K202" s="7"/>
      <c r="L202" s="7"/>
      <c r="M202" s="7"/>
      <c r="N202" s="7"/>
      <c r="O202" s="7"/>
      <c r="P202" s="7"/>
    </row>
    <row r="203" spans="1:16" ht="15">
      <c r="A203" s="2" t="s">
        <v>20</v>
      </c>
      <c r="B203" s="6"/>
      <c r="C203" s="30">
        <f t="shared" si="19"/>
        <v>39.34786</v>
      </c>
      <c r="D203" s="28">
        <v>0</v>
      </c>
      <c r="E203" s="29">
        <v>39.34786</v>
      </c>
      <c r="F203" s="28">
        <v>0</v>
      </c>
      <c r="G203" s="28">
        <v>0</v>
      </c>
      <c r="H203" s="28">
        <v>0</v>
      </c>
      <c r="I203" s="2"/>
      <c r="J203" s="3"/>
      <c r="K203" s="7"/>
      <c r="L203" s="7"/>
      <c r="M203" s="7"/>
      <c r="N203" s="7"/>
      <c r="O203" s="7"/>
      <c r="P203" s="7"/>
    </row>
    <row r="204" spans="1:16" ht="15">
      <c r="A204" s="2" t="s">
        <v>47</v>
      </c>
      <c r="B204" s="6"/>
      <c r="C204" s="30">
        <f t="shared" si="19"/>
        <v>87.4397</v>
      </c>
      <c r="D204" s="28">
        <v>0</v>
      </c>
      <c r="E204" s="29">
        <v>87.4397</v>
      </c>
      <c r="F204" s="28">
        <v>0</v>
      </c>
      <c r="G204" s="28">
        <v>0</v>
      </c>
      <c r="H204" s="28">
        <v>0</v>
      </c>
      <c r="I204" s="2"/>
      <c r="J204" s="3"/>
      <c r="K204" s="7"/>
      <c r="L204" s="7"/>
      <c r="M204" s="7"/>
      <c r="N204" s="7"/>
      <c r="O204" s="7"/>
      <c r="P204" s="7"/>
    </row>
    <row r="205" spans="1:16" ht="59.25" customHeight="1">
      <c r="A205" s="2" t="s">
        <v>116</v>
      </c>
      <c r="B205" s="9" t="s">
        <v>45</v>
      </c>
      <c r="C205" s="30">
        <f t="shared" si="19"/>
        <v>77.902</v>
      </c>
      <c r="D205" s="28">
        <f>D206+D207+D208</f>
        <v>0</v>
      </c>
      <c r="E205" s="29">
        <f>E206+E207+E208</f>
        <v>77.902</v>
      </c>
      <c r="F205" s="28">
        <f>F206+F207+F208</f>
        <v>0</v>
      </c>
      <c r="G205" s="28">
        <f>G206+G207+G208</f>
        <v>0</v>
      </c>
      <c r="H205" s="28">
        <f>H206+H207+H208</f>
        <v>0</v>
      </c>
      <c r="I205" s="2"/>
      <c r="J205" s="3"/>
      <c r="K205" s="7"/>
      <c r="L205" s="7"/>
      <c r="M205" s="7"/>
      <c r="N205" s="7"/>
      <c r="O205" s="7"/>
      <c r="P205" s="7"/>
    </row>
    <row r="206" spans="1:16" ht="15">
      <c r="A206" s="2" t="s">
        <v>23</v>
      </c>
      <c r="B206" s="6"/>
      <c r="C206" s="30">
        <f t="shared" si="19"/>
        <v>66.60621</v>
      </c>
      <c r="D206" s="28">
        <v>0</v>
      </c>
      <c r="E206" s="29">
        <v>66.60621</v>
      </c>
      <c r="F206" s="28">
        <v>0</v>
      </c>
      <c r="G206" s="28">
        <v>0</v>
      </c>
      <c r="H206" s="28">
        <v>0</v>
      </c>
      <c r="I206" s="2"/>
      <c r="J206" s="3"/>
      <c r="K206" s="7"/>
      <c r="L206" s="7"/>
      <c r="M206" s="7"/>
      <c r="N206" s="7"/>
      <c r="O206" s="7"/>
      <c r="P206" s="7"/>
    </row>
    <row r="207" spans="1:16" ht="15">
      <c r="A207" s="2" t="s">
        <v>20</v>
      </c>
      <c r="B207" s="6"/>
      <c r="C207" s="30">
        <f t="shared" si="19"/>
        <v>3.50559</v>
      </c>
      <c r="D207" s="28">
        <v>0</v>
      </c>
      <c r="E207" s="29">
        <v>3.50559</v>
      </c>
      <c r="F207" s="28">
        <v>0</v>
      </c>
      <c r="G207" s="28">
        <v>0</v>
      </c>
      <c r="H207" s="28">
        <v>0</v>
      </c>
      <c r="I207" s="2"/>
      <c r="J207" s="3"/>
      <c r="K207" s="7"/>
      <c r="L207" s="7"/>
      <c r="M207" s="7"/>
      <c r="N207" s="7"/>
      <c r="O207" s="7"/>
      <c r="P207" s="7"/>
    </row>
    <row r="208" spans="1:16" ht="15">
      <c r="A208" s="2" t="s">
        <v>47</v>
      </c>
      <c r="B208" s="6"/>
      <c r="C208" s="30">
        <f t="shared" si="19"/>
        <v>7.7902</v>
      </c>
      <c r="D208" s="28">
        <v>0</v>
      </c>
      <c r="E208" s="29">
        <v>7.7902</v>
      </c>
      <c r="F208" s="28">
        <v>0</v>
      </c>
      <c r="G208" s="28">
        <v>0</v>
      </c>
      <c r="H208" s="28">
        <v>0</v>
      </c>
      <c r="I208" s="2"/>
      <c r="J208" s="3"/>
      <c r="K208" s="7"/>
      <c r="L208" s="7"/>
      <c r="M208" s="7"/>
      <c r="N208" s="7"/>
      <c r="O208" s="7"/>
      <c r="P208" s="7"/>
    </row>
    <row r="209" spans="1:16" ht="60.75" customHeight="1">
      <c r="A209" s="2" t="s">
        <v>117</v>
      </c>
      <c r="B209" s="9" t="s">
        <v>45</v>
      </c>
      <c r="C209" s="30">
        <f t="shared" si="19"/>
        <v>38.653999999999996</v>
      </c>
      <c r="D209" s="28">
        <f>D210+D211+D212</f>
        <v>0</v>
      </c>
      <c r="E209" s="29">
        <f>E210+E211+E212</f>
        <v>38.653999999999996</v>
      </c>
      <c r="F209" s="28">
        <f>F210+F211+F212</f>
        <v>0</v>
      </c>
      <c r="G209" s="28">
        <f>G210+G211+G212</f>
        <v>0</v>
      </c>
      <c r="H209" s="28">
        <f>H210+H211+H212</f>
        <v>0</v>
      </c>
      <c r="I209" s="2"/>
      <c r="J209" s="3"/>
      <c r="K209" s="7"/>
      <c r="L209" s="7"/>
      <c r="M209" s="7"/>
      <c r="N209" s="7"/>
      <c r="O209" s="7"/>
      <c r="P209" s="7"/>
    </row>
    <row r="210" spans="1:16" ht="15">
      <c r="A210" s="2" t="s">
        <v>23</v>
      </c>
      <c r="B210" s="6"/>
      <c r="C210" s="30">
        <v>33.1</v>
      </c>
      <c r="D210" s="28">
        <v>0</v>
      </c>
      <c r="E210" s="29">
        <v>33.04917</v>
      </c>
      <c r="F210" s="28">
        <v>0</v>
      </c>
      <c r="G210" s="28">
        <v>0</v>
      </c>
      <c r="H210" s="28">
        <v>0</v>
      </c>
      <c r="I210" s="2"/>
      <c r="J210" s="3"/>
      <c r="K210" s="7"/>
      <c r="L210" s="7"/>
      <c r="M210" s="7"/>
      <c r="N210" s="7"/>
      <c r="O210" s="7"/>
      <c r="P210" s="7"/>
    </row>
    <row r="211" spans="1:16" ht="15">
      <c r="A211" s="2" t="s">
        <v>20</v>
      </c>
      <c r="B211" s="6"/>
      <c r="C211" s="30">
        <f t="shared" si="19"/>
        <v>1.73943</v>
      </c>
      <c r="D211" s="28">
        <v>0</v>
      </c>
      <c r="E211" s="29">
        <v>1.73943</v>
      </c>
      <c r="F211" s="28">
        <v>0</v>
      </c>
      <c r="G211" s="28">
        <v>0</v>
      </c>
      <c r="H211" s="28">
        <v>0</v>
      </c>
      <c r="I211" s="2"/>
      <c r="J211" s="3"/>
      <c r="K211" s="7"/>
      <c r="L211" s="7"/>
      <c r="M211" s="7"/>
      <c r="N211" s="7"/>
      <c r="O211" s="7"/>
      <c r="P211" s="7"/>
    </row>
    <row r="212" spans="1:16" ht="15">
      <c r="A212" s="2" t="s">
        <v>47</v>
      </c>
      <c r="B212" s="6"/>
      <c r="C212" s="30">
        <f t="shared" si="19"/>
        <v>3.8654</v>
      </c>
      <c r="D212" s="28">
        <v>0</v>
      </c>
      <c r="E212" s="29">
        <v>3.8654</v>
      </c>
      <c r="F212" s="28">
        <v>0</v>
      </c>
      <c r="G212" s="28">
        <v>0</v>
      </c>
      <c r="H212" s="28">
        <v>0</v>
      </c>
      <c r="I212" s="2"/>
      <c r="J212" s="3"/>
      <c r="K212" s="7"/>
      <c r="L212" s="7"/>
      <c r="M212" s="7"/>
      <c r="N212" s="7"/>
      <c r="O212" s="7"/>
      <c r="P212" s="7"/>
    </row>
    <row r="213" spans="1:16" ht="60" customHeight="1">
      <c r="A213" s="2" t="s">
        <v>118</v>
      </c>
      <c r="B213" s="9" t="s">
        <v>45</v>
      </c>
      <c r="C213" s="30">
        <f>D213+E213+F213+G213+H213</f>
        <v>1586.1239999999998</v>
      </c>
      <c r="D213" s="28">
        <f>D214+D215+D216</f>
        <v>0</v>
      </c>
      <c r="E213" s="29">
        <f>E214+E215+E216</f>
        <v>1586.1239999999998</v>
      </c>
      <c r="F213" s="28">
        <f>F214+F215+F216</f>
        <v>0</v>
      </c>
      <c r="G213" s="28">
        <f>G214+G215+G216</f>
        <v>0</v>
      </c>
      <c r="H213" s="28">
        <f>H214+H215+H216</f>
        <v>0</v>
      </c>
      <c r="I213" s="2"/>
      <c r="J213" s="3"/>
      <c r="K213" s="7"/>
      <c r="L213" s="7"/>
      <c r="M213" s="7"/>
      <c r="N213" s="7"/>
      <c r="O213" s="7"/>
      <c r="P213" s="7"/>
    </row>
    <row r="214" spans="1:16" ht="15">
      <c r="A214" s="2" t="s">
        <v>23</v>
      </c>
      <c r="B214" s="6"/>
      <c r="C214" s="30">
        <f>D214+E214+F214+G214+H214</f>
        <v>1356.13602</v>
      </c>
      <c r="D214" s="28">
        <v>0</v>
      </c>
      <c r="E214" s="29">
        <f>E218</f>
        <v>1356.13602</v>
      </c>
      <c r="F214" s="28">
        <v>0</v>
      </c>
      <c r="G214" s="28">
        <v>0</v>
      </c>
      <c r="H214" s="28">
        <v>0</v>
      </c>
      <c r="I214" s="2"/>
      <c r="J214" s="3"/>
      <c r="K214" s="7"/>
      <c r="L214" s="7"/>
      <c r="M214" s="7"/>
      <c r="N214" s="7"/>
      <c r="O214" s="7"/>
      <c r="P214" s="7"/>
    </row>
    <row r="215" spans="1:16" ht="15">
      <c r="A215" s="2" t="s">
        <v>20</v>
      </c>
      <c r="B215" s="6"/>
      <c r="C215" s="30">
        <f>D215+E215+F215+G215+H215</f>
        <v>71.37558</v>
      </c>
      <c r="D215" s="28">
        <v>0</v>
      </c>
      <c r="E215" s="29">
        <f>E219</f>
        <v>71.37558</v>
      </c>
      <c r="F215" s="28">
        <v>0</v>
      </c>
      <c r="G215" s="28">
        <v>0</v>
      </c>
      <c r="H215" s="28">
        <v>0</v>
      </c>
      <c r="I215" s="2"/>
      <c r="J215" s="3"/>
      <c r="K215" s="7"/>
      <c r="L215" s="7"/>
      <c r="M215" s="7"/>
      <c r="N215" s="7"/>
      <c r="O215" s="7"/>
      <c r="P215" s="7"/>
    </row>
    <row r="216" spans="1:16" ht="15">
      <c r="A216" s="2" t="s">
        <v>47</v>
      </c>
      <c r="B216" s="6"/>
      <c r="C216" s="30">
        <f>D216+E216+F216+G216+H216</f>
        <v>158.6124</v>
      </c>
      <c r="D216" s="28">
        <v>0</v>
      </c>
      <c r="E216" s="29">
        <f>E220</f>
        <v>158.6124</v>
      </c>
      <c r="F216" s="28">
        <v>0</v>
      </c>
      <c r="G216" s="28">
        <v>0</v>
      </c>
      <c r="H216" s="28">
        <v>0</v>
      </c>
      <c r="I216" s="2"/>
      <c r="J216" s="3"/>
      <c r="K216" s="7"/>
      <c r="L216" s="7"/>
      <c r="M216" s="7"/>
      <c r="N216" s="7"/>
      <c r="O216" s="7"/>
      <c r="P216" s="7"/>
    </row>
    <row r="217" spans="1:16" ht="57.75" customHeight="1">
      <c r="A217" s="2" t="s">
        <v>119</v>
      </c>
      <c r="B217" s="9" t="s">
        <v>45</v>
      </c>
      <c r="C217" s="30">
        <f aca="true" t="shared" si="20" ref="C217:C240">D217+E217+F217+G217+H217</f>
        <v>1586.1239999999998</v>
      </c>
      <c r="D217" s="28">
        <f>D218+D219+D220</f>
        <v>0</v>
      </c>
      <c r="E217" s="29">
        <f>E218+E219+E220</f>
        <v>1586.1239999999998</v>
      </c>
      <c r="F217" s="28">
        <f>F218+F219+F220</f>
        <v>0</v>
      </c>
      <c r="G217" s="28">
        <f>G218+G219+G220</f>
        <v>0</v>
      </c>
      <c r="H217" s="28">
        <f>H218+H219+H220</f>
        <v>0</v>
      </c>
      <c r="I217" s="2"/>
      <c r="J217" s="3"/>
      <c r="K217" s="7"/>
      <c r="L217" s="7"/>
      <c r="M217" s="7"/>
      <c r="N217" s="7"/>
      <c r="O217" s="7"/>
      <c r="P217" s="7"/>
    </row>
    <row r="218" spans="1:16" ht="15">
      <c r="A218" s="2" t="s">
        <v>23</v>
      </c>
      <c r="B218" s="6"/>
      <c r="C218" s="30">
        <f t="shared" si="20"/>
        <v>1356.13602</v>
      </c>
      <c r="D218" s="28">
        <v>0</v>
      </c>
      <c r="E218" s="29">
        <v>1356.13602</v>
      </c>
      <c r="F218" s="28">
        <v>0</v>
      </c>
      <c r="G218" s="28">
        <v>0</v>
      </c>
      <c r="H218" s="28">
        <v>0</v>
      </c>
      <c r="I218" s="2"/>
      <c r="J218" s="3"/>
      <c r="K218" s="7"/>
      <c r="L218" s="7"/>
      <c r="M218" s="7"/>
      <c r="N218" s="7"/>
      <c r="O218" s="7"/>
      <c r="P218" s="7"/>
    </row>
    <row r="219" spans="1:16" ht="15">
      <c r="A219" s="2" t="s">
        <v>20</v>
      </c>
      <c r="B219" s="6"/>
      <c r="C219" s="30">
        <f t="shared" si="20"/>
        <v>71.37558</v>
      </c>
      <c r="D219" s="28">
        <v>0</v>
      </c>
      <c r="E219" s="29">
        <v>71.37558</v>
      </c>
      <c r="F219" s="28">
        <v>0</v>
      </c>
      <c r="G219" s="28">
        <v>0</v>
      </c>
      <c r="H219" s="28">
        <v>0</v>
      </c>
      <c r="I219" s="2"/>
      <c r="J219" s="3"/>
      <c r="K219" s="7"/>
      <c r="L219" s="7"/>
      <c r="M219" s="7"/>
      <c r="N219" s="7"/>
      <c r="O219" s="7"/>
      <c r="P219" s="7"/>
    </row>
    <row r="220" spans="1:16" ht="15">
      <c r="A220" s="2" t="s">
        <v>47</v>
      </c>
      <c r="B220" s="6"/>
      <c r="C220" s="30">
        <f t="shared" si="20"/>
        <v>158.6124</v>
      </c>
      <c r="D220" s="28">
        <v>0</v>
      </c>
      <c r="E220" s="29">
        <v>158.6124</v>
      </c>
      <c r="F220" s="28">
        <v>0</v>
      </c>
      <c r="G220" s="28">
        <v>0</v>
      </c>
      <c r="H220" s="28">
        <v>0</v>
      </c>
      <c r="I220" s="2"/>
      <c r="J220" s="3"/>
      <c r="K220" s="7"/>
      <c r="L220" s="7"/>
      <c r="M220" s="7"/>
      <c r="N220" s="7"/>
      <c r="O220" s="7"/>
      <c r="P220" s="7"/>
    </row>
    <row r="221" spans="1:16" ht="60" customHeight="1">
      <c r="A221" s="2" t="s">
        <v>120</v>
      </c>
      <c r="B221" s="9" t="s">
        <v>45</v>
      </c>
      <c r="C221" s="30">
        <f t="shared" si="20"/>
        <v>822.58954</v>
      </c>
      <c r="D221" s="28">
        <f>D222+D223+D224</f>
        <v>0</v>
      </c>
      <c r="E221" s="29">
        <f>E222+E223+E224</f>
        <v>822.58954</v>
      </c>
      <c r="F221" s="28">
        <f>F222+F223+F224</f>
        <v>0</v>
      </c>
      <c r="G221" s="28">
        <f>G222+G223+G224</f>
        <v>0</v>
      </c>
      <c r="H221" s="28">
        <f>H222+H223+H224</f>
        <v>0</v>
      </c>
      <c r="I221" s="2"/>
      <c r="J221" s="3"/>
      <c r="K221" s="7"/>
      <c r="L221" s="7"/>
      <c r="M221" s="7"/>
      <c r="N221" s="7"/>
      <c r="O221" s="7"/>
      <c r="P221" s="7"/>
    </row>
    <row r="222" spans="1:16" ht="18.75" customHeight="1">
      <c r="A222" s="2" t="s">
        <v>23</v>
      </c>
      <c r="B222" s="6"/>
      <c r="C222" s="30">
        <f t="shared" si="20"/>
        <v>703.31406</v>
      </c>
      <c r="D222" s="28">
        <v>0</v>
      </c>
      <c r="E222" s="29">
        <v>703.31406</v>
      </c>
      <c r="F222" s="28">
        <v>0</v>
      </c>
      <c r="G222" s="28">
        <v>0</v>
      </c>
      <c r="H222" s="28">
        <v>0</v>
      </c>
      <c r="I222" s="2"/>
      <c r="J222" s="3"/>
      <c r="K222" s="7"/>
      <c r="L222" s="7"/>
      <c r="M222" s="7"/>
      <c r="N222" s="7"/>
      <c r="O222" s="7"/>
      <c r="P222" s="7"/>
    </row>
    <row r="223" spans="1:16" ht="18" customHeight="1">
      <c r="A223" s="2" t="s">
        <v>20</v>
      </c>
      <c r="B223" s="6"/>
      <c r="C223" s="30">
        <f t="shared" si="20"/>
        <v>37.01653</v>
      </c>
      <c r="D223" s="28">
        <v>0</v>
      </c>
      <c r="E223" s="29">
        <v>37.01653</v>
      </c>
      <c r="F223" s="28">
        <v>0</v>
      </c>
      <c r="G223" s="28">
        <v>0</v>
      </c>
      <c r="H223" s="28">
        <v>0</v>
      </c>
      <c r="I223" s="2"/>
      <c r="J223" s="3"/>
      <c r="K223" s="7"/>
      <c r="L223" s="7"/>
      <c r="M223" s="7"/>
      <c r="N223" s="7"/>
      <c r="O223" s="7"/>
      <c r="P223" s="7"/>
    </row>
    <row r="224" spans="1:16" ht="18" customHeight="1">
      <c r="A224" s="2" t="s">
        <v>47</v>
      </c>
      <c r="B224" s="6"/>
      <c r="C224" s="30">
        <f t="shared" si="20"/>
        <v>82.25895</v>
      </c>
      <c r="D224" s="28">
        <v>0</v>
      </c>
      <c r="E224" s="29">
        <v>82.25895</v>
      </c>
      <c r="F224" s="28">
        <v>0</v>
      </c>
      <c r="G224" s="28">
        <v>0</v>
      </c>
      <c r="H224" s="28">
        <v>0</v>
      </c>
      <c r="I224" s="2"/>
      <c r="J224" s="3"/>
      <c r="K224" s="7"/>
      <c r="L224" s="7"/>
      <c r="M224" s="7"/>
      <c r="N224" s="7"/>
      <c r="O224" s="7"/>
      <c r="P224" s="7"/>
    </row>
    <row r="225" spans="1:16" ht="48" customHeight="1">
      <c r="A225" s="2" t="s">
        <v>126</v>
      </c>
      <c r="B225" s="9" t="s">
        <v>45</v>
      </c>
      <c r="C225" s="30">
        <f t="shared" si="20"/>
        <v>4675.6068</v>
      </c>
      <c r="D225" s="28">
        <f>D226+D227+D228</f>
        <v>0</v>
      </c>
      <c r="E225" s="28">
        <f>E226+E227+E228</f>
        <v>0</v>
      </c>
      <c r="F225" s="29">
        <f>F226+F227+F228</f>
        <v>4675.6068</v>
      </c>
      <c r="G225" s="28">
        <f>G226+G227+G228</f>
        <v>0</v>
      </c>
      <c r="H225" s="28">
        <f>H226+H227+H228</f>
        <v>0</v>
      </c>
      <c r="I225" s="2"/>
      <c r="J225" s="3"/>
      <c r="K225" s="7"/>
      <c r="L225" s="7"/>
      <c r="M225" s="7"/>
      <c r="N225" s="7"/>
      <c r="O225" s="7"/>
      <c r="P225" s="7"/>
    </row>
    <row r="226" spans="1:16" ht="15">
      <c r="A226" s="2" t="s">
        <v>23</v>
      </c>
      <c r="B226" s="6"/>
      <c r="C226" s="30">
        <f t="shared" si="20"/>
        <v>3997.64381</v>
      </c>
      <c r="D226" s="28">
        <v>0</v>
      </c>
      <c r="E226" s="28">
        <v>0</v>
      </c>
      <c r="F226" s="29">
        <v>3997.64381</v>
      </c>
      <c r="G226" s="28">
        <v>0</v>
      </c>
      <c r="H226" s="28">
        <v>0</v>
      </c>
      <c r="I226" s="2"/>
      <c r="J226" s="3"/>
      <c r="K226" s="7"/>
      <c r="L226" s="7"/>
      <c r="M226" s="7"/>
      <c r="N226" s="7"/>
      <c r="O226" s="7"/>
      <c r="P226" s="7"/>
    </row>
    <row r="227" spans="1:16" ht="15">
      <c r="A227" s="2" t="s">
        <v>20</v>
      </c>
      <c r="B227" s="6"/>
      <c r="C227" s="30">
        <f t="shared" si="20"/>
        <v>210.40231</v>
      </c>
      <c r="D227" s="28">
        <v>0</v>
      </c>
      <c r="E227" s="28">
        <v>0</v>
      </c>
      <c r="F227" s="29">
        <v>210.40231</v>
      </c>
      <c r="G227" s="28">
        <v>0</v>
      </c>
      <c r="H227" s="28">
        <v>0</v>
      </c>
      <c r="I227" s="2"/>
      <c r="J227" s="3"/>
      <c r="K227" s="7"/>
      <c r="L227" s="7"/>
      <c r="M227" s="7"/>
      <c r="N227" s="7"/>
      <c r="O227" s="7"/>
      <c r="P227" s="7"/>
    </row>
    <row r="228" spans="1:16" ht="15">
      <c r="A228" s="2" t="s">
        <v>47</v>
      </c>
      <c r="B228" s="6"/>
      <c r="C228" s="30">
        <f t="shared" si="20"/>
        <v>467.56068</v>
      </c>
      <c r="D228" s="28">
        <v>0</v>
      </c>
      <c r="E228" s="28">
        <v>0</v>
      </c>
      <c r="F228" s="29">
        <v>467.56068</v>
      </c>
      <c r="G228" s="28">
        <v>0</v>
      </c>
      <c r="H228" s="28">
        <v>0</v>
      </c>
      <c r="I228" s="2"/>
      <c r="J228" s="3"/>
      <c r="K228" s="7"/>
      <c r="L228" s="7"/>
      <c r="M228" s="7"/>
      <c r="N228" s="7"/>
      <c r="O228" s="7"/>
      <c r="P228" s="7"/>
    </row>
    <row r="229" spans="1:16" ht="92.25" customHeight="1">
      <c r="A229" s="2" t="s">
        <v>127</v>
      </c>
      <c r="B229" s="9" t="s">
        <v>45</v>
      </c>
      <c r="C229" s="30">
        <f t="shared" si="20"/>
        <v>2182.8900000000003</v>
      </c>
      <c r="D229" s="28">
        <f>D230+D231+D232</f>
        <v>0</v>
      </c>
      <c r="E229" s="28">
        <f>E230+E231+E232</f>
        <v>0</v>
      </c>
      <c r="F229" s="29">
        <f>F230+F231+F232</f>
        <v>2182.8900000000003</v>
      </c>
      <c r="G229" s="28">
        <f>G230+G231+G232</f>
        <v>0</v>
      </c>
      <c r="H229" s="28">
        <f>H230+H231+H232</f>
        <v>0</v>
      </c>
      <c r="I229" s="2"/>
      <c r="J229" s="3"/>
      <c r="K229" s="7"/>
      <c r="L229" s="7"/>
      <c r="M229" s="7"/>
      <c r="N229" s="7"/>
      <c r="O229" s="7"/>
      <c r="P229" s="7"/>
    </row>
    <row r="230" spans="1:16" ht="15">
      <c r="A230" s="2" t="s">
        <v>23</v>
      </c>
      <c r="B230" s="6"/>
      <c r="C230" s="30">
        <f t="shared" si="20"/>
        <v>1866.37095</v>
      </c>
      <c r="D230" s="28">
        <v>0</v>
      </c>
      <c r="E230" s="28">
        <v>0</v>
      </c>
      <c r="F230" s="29">
        <v>1866.37095</v>
      </c>
      <c r="G230" s="28">
        <v>0</v>
      </c>
      <c r="H230" s="28">
        <v>0</v>
      </c>
      <c r="I230" s="2"/>
      <c r="J230" s="3"/>
      <c r="K230" s="7"/>
      <c r="L230" s="7"/>
      <c r="M230" s="7"/>
      <c r="N230" s="7"/>
      <c r="O230" s="7"/>
      <c r="P230" s="7"/>
    </row>
    <row r="231" spans="1:16" ht="15">
      <c r="A231" s="2" t="s">
        <v>20</v>
      </c>
      <c r="B231" s="6"/>
      <c r="C231" s="30">
        <f t="shared" si="20"/>
        <v>98.23005</v>
      </c>
      <c r="D231" s="28">
        <v>0</v>
      </c>
      <c r="E231" s="28">
        <v>0</v>
      </c>
      <c r="F231" s="29">
        <v>98.23005</v>
      </c>
      <c r="G231" s="28">
        <v>0</v>
      </c>
      <c r="H231" s="28">
        <v>0</v>
      </c>
      <c r="I231" s="2"/>
      <c r="J231" s="3"/>
      <c r="K231" s="7"/>
      <c r="L231" s="7"/>
      <c r="M231" s="7"/>
      <c r="N231" s="7"/>
      <c r="O231" s="7"/>
      <c r="P231" s="7"/>
    </row>
    <row r="232" spans="1:16" ht="15">
      <c r="A232" s="2" t="s">
        <v>47</v>
      </c>
      <c r="B232" s="6"/>
      <c r="C232" s="30">
        <f t="shared" si="20"/>
        <v>218.289</v>
      </c>
      <c r="D232" s="28">
        <v>0</v>
      </c>
      <c r="E232" s="28">
        <v>0</v>
      </c>
      <c r="F232" s="29">
        <v>218.289</v>
      </c>
      <c r="G232" s="28">
        <v>0</v>
      </c>
      <c r="H232" s="28">
        <v>0</v>
      </c>
      <c r="I232" s="2"/>
      <c r="J232" s="3"/>
      <c r="K232" s="7"/>
      <c r="L232" s="7"/>
      <c r="M232" s="7"/>
      <c r="N232" s="7"/>
      <c r="O232" s="7"/>
      <c r="P232" s="7"/>
    </row>
    <row r="233" spans="1:16" ht="84.75" customHeight="1">
      <c r="A233" s="2" t="s">
        <v>128</v>
      </c>
      <c r="B233" s="9" t="s">
        <v>45</v>
      </c>
      <c r="C233" s="30">
        <f t="shared" si="20"/>
        <v>850.032</v>
      </c>
      <c r="D233" s="28">
        <f>D234+D235+D236</f>
        <v>0</v>
      </c>
      <c r="E233" s="28">
        <f>E234+E235+E236</f>
        <v>0</v>
      </c>
      <c r="F233" s="29">
        <f>F234+F235+F236</f>
        <v>850.032</v>
      </c>
      <c r="G233" s="28">
        <f>G234+G235+G236</f>
        <v>0</v>
      </c>
      <c r="H233" s="28">
        <f>H234+H235+H236</f>
        <v>0</v>
      </c>
      <c r="I233" s="2"/>
      <c r="J233" s="3"/>
      <c r="K233" s="7"/>
      <c r="L233" s="7"/>
      <c r="M233" s="7"/>
      <c r="N233" s="7"/>
      <c r="O233" s="7"/>
      <c r="P233" s="7"/>
    </row>
    <row r="234" spans="1:16" ht="15" customHeight="1">
      <c r="A234" s="2" t="s">
        <v>23</v>
      </c>
      <c r="B234" s="6"/>
      <c r="C234" s="30">
        <f t="shared" si="20"/>
        <v>726.77736</v>
      </c>
      <c r="D234" s="28">
        <v>0</v>
      </c>
      <c r="E234" s="28">
        <v>0</v>
      </c>
      <c r="F234" s="29">
        <v>726.77736</v>
      </c>
      <c r="G234" s="28">
        <v>0</v>
      </c>
      <c r="H234" s="28">
        <v>0</v>
      </c>
      <c r="I234" s="2"/>
      <c r="J234" s="3"/>
      <c r="K234" s="7"/>
      <c r="L234" s="7"/>
      <c r="M234" s="7"/>
      <c r="N234" s="7"/>
      <c r="O234" s="7"/>
      <c r="P234" s="7"/>
    </row>
    <row r="235" spans="1:16" ht="15.75" customHeight="1">
      <c r="A235" s="2" t="s">
        <v>20</v>
      </c>
      <c r="B235" s="6"/>
      <c r="C235" s="30">
        <f t="shared" si="20"/>
        <v>38.25144</v>
      </c>
      <c r="D235" s="28">
        <v>0</v>
      </c>
      <c r="E235" s="28">
        <v>0</v>
      </c>
      <c r="F235" s="29">
        <v>38.25144</v>
      </c>
      <c r="G235" s="28">
        <v>0</v>
      </c>
      <c r="H235" s="28">
        <v>0</v>
      </c>
      <c r="I235" s="2"/>
      <c r="J235" s="3"/>
      <c r="K235" s="7"/>
      <c r="L235" s="7"/>
      <c r="M235" s="7"/>
      <c r="N235" s="7"/>
      <c r="O235" s="7"/>
      <c r="P235" s="7"/>
    </row>
    <row r="236" spans="1:16" ht="18" customHeight="1">
      <c r="A236" s="2" t="s">
        <v>47</v>
      </c>
      <c r="B236" s="6"/>
      <c r="C236" s="30">
        <f t="shared" si="20"/>
        <v>85.0032</v>
      </c>
      <c r="D236" s="28">
        <v>0</v>
      </c>
      <c r="E236" s="28">
        <v>0</v>
      </c>
      <c r="F236" s="29">
        <v>85.0032</v>
      </c>
      <c r="G236" s="28">
        <v>0</v>
      </c>
      <c r="H236" s="28">
        <v>0</v>
      </c>
      <c r="I236" s="2"/>
      <c r="J236" s="3"/>
      <c r="K236" s="7"/>
      <c r="L236" s="7"/>
      <c r="M236" s="7"/>
      <c r="N236" s="7"/>
      <c r="O236" s="7"/>
      <c r="P236" s="7"/>
    </row>
    <row r="237" spans="1:16" ht="63" customHeight="1">
      <c r="A237" s="2" t="s">
        <v>129</v>
      </c>
      <c r="B237" s="9" t="s">
        <v>45</v>
      </c>
      <c r="C237" s="30">
        <f t="shared" si="20"/>
        <v>1642.6848</v>
      </c>
      <c r="D237" s="28">
        <f>D238+D239+D240</f>
        <v>0</v>
      </c>
      <c r="E237" s="28">
        <f>E238+E239+E240</f>
        <v>0</v>
      </c>
      <c r="F237" s="29">
        <f>F238+F239+F240</f>
        <v>1642.6848</v>
      </c>
      <c r="G237" s="28">
        <f>G238+G239+G240</f>
        <v>0</v>
      </c>
      <c r="H237" s="28">
        <f>H238+H239+H240</f>
        <v>0</v>
      </c>
      <c r="I237" s="2"/>
      <c r="J237" s="3"/>
      <c r="K237" s="7"/>
      <c r="L237" s="7"/>
      <c r="M237" s="7"/>
      <c r="N237" s="7"/>
      <c r="O237" s="7"/>
      <c r="P237" s="7"/>
    </row>
    <row r="238" spans="1:16" ht="15.75" customHeight="1">
      <c r="A238" s="2" t="s">
        <v>23</v>
      </c>
      <c r="B238" s="6"/>
      <c r="C238" s="30">
        <f t="shared" si="20"/>
        <v>1404.4955</v>
      </c>
      <c r="D238" s="28">
        <v>0</v>
      </c>
      <c r="E238" s="28">
        <v>0</v>
      </c>
      <c r="F238" s="29">
        <v>1404.4955</v>
      </c>
      <c r="G238" s="28">
        <v>0</v>
      </c>
      <c r="H238" s="28">
        <v>0</v>
      </c>
      <c r="I238" s="2"/>
      <c r="J238" s="3"/>
      <c r="K238" s="7"/>
      <c r="L238" s="7"/>
      <c r="M238" s="7"/>
      <c r="N238" s="7"/>
      <c r="O238" s="7"/>
      <c r="P238" s="7"/>
    </row>
    <row r="239" spans="1:16" ht="16.5" customHeight="1">
      <c r="A239" s="2" t="s">
        <v>20</v>
      </c>
      <c r="B239" s="6"/>
      <c r="C239" s="30">
        <f t="shared" si="20"/>
        <v>73.92082</v>
      </c>
      <c r="D239" s="28">
        <v>0</v>
      </c>
      <c r="E239" s="28">
        <v>0</v>
      </c>
      <c r="F239" s="29">
        <v>73.92082</v>
      </c>
      <c r="G239" s="28">
        <v>0</v>
      </c>
      <c r="H239" s="28">
        <v>0</v>
      </c>
      <c r="I239" s="2"/>
      <c r="J239" s="3"/>
      <c r="K239" s="7"/>
      <c r="L239" s="7"/>
      <c r="M239" s="7"/>
      <c r="N239" s="7"/>
      <c r="O239" s="7"/>
      <c r="P239" s="7"/>
    </row>
    <row r="240" spans="1:16" ht="18" customHeight="1">
      <c r="A240" s="2" t="s">
        <v>47</v>
      </c>
      <c r="B240" s="6"/>
      <c r="C240" s="30">
        <f t="shared" si="20"/>
        <v>164.26848</v>
      </c>
      <c r="D240" s="28">
        <v>0</v>
      </c>
      <c r="E240" s="28">
        <v>0</v>
      </c>
      <c r="F240" s="29">
        <v>164.26848</v>
      </c>
      <c r="G240" s="28">
        <v>0</v>
      </c>
      <c r="H240" s="28">
        <v>0</v>
      </c>
      <c r="I240" s="2"/>
      <c r="J240" s="3"/>
      <c r="K240" s="7"/>
      <c r="L240" s="7"/>
      <c r="M240" s="7"/>
      <c r="N240" s="7"/>
      <c r="O240" s="7"/>
      <c r="P240" s="7"/>
    </row>
    <row r="241" spans="1:16" ht="63.75" customHeight="1">
      <c r="A241" s="2" t="s">
        <v>56</v>
      </c>
      <c r="B241" s="6"/>
      <c r="C241" s="30">
        <f>C245</f>
        <v>24901.7</v>
      </c>
      <c r="D241" s="28">
        <f>D242+D243+D244</f>
        <v>3484.7617</v>
      </c>
      <c r="E241" s="28">
        <f>E242+E243+E244</f>
        <v>4697.20158</v>
      </c>
      <c r="F241" s="28">
        <f>F242+F243+F244</f>
        <v>5203.46004</v>
      </c>
      <c r="G241" s="28">
        <f>G242+G243+G244</f>
        <v>5799.291150000001</v>
      </c>
      <c r="H241" s="28">
        <f>H242+H243+H244</f>
        <v>5716.921969999999</v>
      </c>
      <c r="I241" s="2"/>
      <c r="J241" s="3"/>
      <c r="K241" s="7"/>
      <c r="L241" s="7"/>
      <c r="M241" s="7"/>
      <c r="N241" s="7"/>
      <c r="O241" s="7"/>
      <c r="P241" s="7"/>
    </row>
    <row r="242" spans="1:16" ht="15">
      <c r="A242" s="2" t="s">
        <v>23</v>
      </c>
      <c r="B242" s="6"/>
      <c r="C242" s="30">
        <f>D242+E242+F242+G242+H242</f>
        <v>0</v>
      </c>
      <c r="D242" s="28">
        <v>0</v>
      </c>
      <c r="E242" s="28">
        <v>0</v>
      </c>
      <c r="F242" s="28">
        <v>0</v>
      </c>
      <c r="G242" s="28">
        <v>0</v>
      </c>
      <c r="H242" s="28">
        <f>H246</f>
        <v>0</v>
      </c>
      <c r="I242" s="2"/>
      <c r="J242" s="3"/>
      <c r="K242" s="7"/>
      <c r="L242" s="7"/>
      <c r="M242" s="7"/>
      <c r="N242" s="7"/>
      <c r="O242" s="7"/>
      <c r="P242" s="7"/>
    </row>
    <row r="243" spans="1:16" ht="15">
      <c r="A243" s="2" t="s">
        <v>20</v>
      </c>
      <c r="B243" s="6"/>
      <c r="C243" s="30">
        <f>C247</f>
        <v>22411.5</v>
      </c>
      <c r="D243" s="28">
        <f aca="true" t="shared" si="21" ref="D243:H244">D247</f>
        <v>3136.28553</v>
      </c>
      <c r="E243" s="28">
        <f>E247</f>
        <v>4227.48142</v>
      </c>
      <c r="F243" s="28">
        <f>F247</f>
        <v>4683.11004</v>
      </c>
      <c r="G243" s="28">
        <f t="shared" si="21"/>
        <v>5219.35115</v>
      </c>
      <c r="H243" s="28">
        <f t="shared" si="21"/>
        <v>5145.22197</v>
      </c>
      <c r="I243" s="2"/>
      <c r="J243" s="3"/>
      <c r="K243" s="7"/>
      <c r="L243" s="7"/>
      <c r="M243" s="7"/>
      <c r="N243" s="7"/>
      <c r="O243" s="7"/>
      <c r="P243" s="7"/>
    </row>
    <row r="244" spans="1:16" ht="15">
      <c r="A244" s="2" t="s">
        <v>47</v>
      </c>
      <c r="B244" s="6"/>
      <c r="C244" s="30">
        <f>D244+E244+F244+G244+H244</f>
        <v>2490.1863300000005</v>
      </c>
      <c r="D244" s="28">
        <f t="shared" si="21"/>
        <v>348.47616999999997</v>
      </c>
      <c r="E244" s="28">
        <f t="shared" si="21"/>
        <v>469.72016</v>
      </c>
      <c r="F244" s="28">
        <f t="shared" si="21"/>
        <v>520.35</v>
      </c>
      <c r="G244" s="28">
        <f t="shared" si="21"/>
        <v>579.94</v>
      </c>
      <c r="H244" s="28">
        <f t="shared" si="21"/>
        <v>571.7</v>
      </c>
      <c r="I244" s="2"/>
      <c r="J244" s="3"/>
      <c r="K244" s="7"/>
      <c r="L244" s="7"/>
      <c r="M244" s="7"/>
      <c r="N244" s="7"/>
      <c r="O244" s="7"/>
      <c r="P244" s="7"/>
    </row>
    <row r="245" spans="1:16" ht="78" customHeight="1">
      <c r="A245" s="27" t="s">
        <v>22</v>
      </c>
      <c r="B245" s="9" t="s">
        <v>45</v>
      </c>
      <c r="C245" s="30">
        <v>24901.7</v>
      </c>
      <c r="D245" s="29">
        <f>D246+D247+D248</f>
        <v>3484.7617</v>
      </c>
      <c r="E245" s="29">
        <f>E246+E247+E248</f>
        <v>4697.20158</v>
      </c>
      <c r="F245" s="29">
        <f>F246+F247+F248</f>
        <v>5203.46004</v>
      </c>
      <c r="G245" s="29">
        <f>G246+G247+G248</f>
        <v>5799.291150000001</v>
      </c>
      <c r="H245" s="29">
        <f>H246+H247+H248</f>
        <v>5716.921969999999</v>
      </c>
      <c r="I245" s="2" t="s">
        <v>92</v>
      </c>
      <c r="J245" s="3" t="s">
        <v>91</v>
      </c>
      <c r="K245" s="7">
        <v>100</v>
      </c>
      <c r="L245" s="7">
        <v>100</v>
      </c>
      <c r="M245" s="23" t="s">
        <v>93</v>
      </c>
      <c r="N245" s="23" t="s">
        <v>93</v>
      </c>
      <c r="O245" s="7" t="s">
        <v>93</v>
      </c>
      <c r="P245" s="7" t="s">
        <v>93</v>
      </c>
    </row>
    <row r="246" spans="1:16" ht="15">
      <c r="A246" s="2" t="s">
        <v>23</v>
      </c>
      <c r="B246" s="6"/>
      <c r="C246" s="30">
        <f>D246+E246+F246+G246+H246</f>
        <v>0</v>
      </c>
      <c r="D246" s="29">
        <v>0</v>
      </c>
      <c r="E246" s="29">
        <v>0</v>
      </c>
      <c r="F246" s="29">
        <v>0</v>
      </c>
      <c r="G246" s="29">
        <v>0</v>
      </c>
      <c r="H246" s="28">
        <v>0</v>
      </c>
      <c r="I246" s="2"/>
      <c r="J246" s="3"/>
      <c r="K246" s="7"/>
      <c r="L246" s="7"/>
      <c r="M246" s="7"/>
      <c r="N246" s="7"/>
      <c r="O246" s="7"/>
      <c r="P246" s="7"/>
    </row>
    <row r="247" spans="1:16" ht="15">
      <c r="A247" s="2" t="s">
        <v>20</v>
      </c>
      <c r="B247" s="6"/>
      <c r="C247" s="30">
        <v>22411.5</v>
      </c>
      <c r="D247" s="29">
        <f>D251+D255+D259</f>
        <v>3136.28553</v>
      </c>
      <c r="E247" s="29">
        <f>E263</f>
        <v>4227.48142</v>
      </c>
      <c r="F247" s="29">
        <f>F267+F271+F275</f>
        <v>4683.11004</v>
      </c>
      <c r="G247" s="29">
        <v>5219.35115</v>
      </c>
      <c r="H247" s="29">
        <v>5145.22197</v>
      </c>
      <c r="I247" s="2"/>
      <c r="J247" s="3"/>
      <c r="K247" s="7"/>
      <c r="L247" s="7"/>
      <c r="M247" s="7"/>
      <c r="N247" s="7"/>
      <c r="O247" s="7"/>
      <c r="P247" s="7"/>
    </row>
    <row r="248" spans="1:16" ht="15">
      <c r="A248" s="2" t="s">
        <v>47</v>
      </c>
      <c r="B248" s="6"/>
      <c r="C248" s="30">
        <f aca="true" t="shared" si="22" ref="C248:C257">D248+E248+F248+G248+H248</f>
        <v>2490.1863300000005</v>
      </c>
      <c r="D248" s="29">
        <f>D252+D256+D260</f>
        <v>348.47616999999997</v>
      </c>
      <c r="E248" s="29">
        <f>E264</f>
        <v>469.72016</v>
      </c>
      <c r="F248" s="29">
        <f>F268+F272+F276</f>
        <v>520.35</v>
      </c>
      <c r="G248" s="29">
        <v>579.94</v>
      </c>
      <c r="H248" s="29">
        <v>571.7</v>
      </c>
      <c r="I248" s="2"/>
      <c r="J248" s="3"/>
      <c r="K248" s="7"/>
      <c r="L248" s="7"/>
      <c r="M248" s="7"/>
      <c r="N248" s="7"/>
      <c r="O248" s="7"/>
      <c r="P248" s="7"/>
    </row>
    <row r="249" spans="1:16" ht="60" customHeight="1">
      <c r="A249" s="2" t="s">
        <v>81</v>
      </c>
      <c r="B249" s="9" t="s">
        <v>45</v>
      </c>
      <c r="C249" s="30">
        <f t="shared" si="22"/>
        <v>2738.7035499999997</v>
      </c>
      <c r="D249" s="29">
        <f>D250+D251+D252</f>
        <v>2738.7035499999997</v>
      </c>
      <c r="E249" s="28">
        <f>E250+E251+E252</f>
        <v>0</v>
      </c>
      <c r="F249" s="28">
        <f>F250+F251+F252</f>
        <v>0</v>
      </c>
      <c r="G249" s="28">
        <f>G250+G251+G252</f>
        <v>0</v>
      </c>
      <c r="H249" s="28">
        <f>H250+H251+H252</f>
        <v>0</v>
      </c>
      <c r="I249" s="20"/>
      <c r="J249" s="20"/>
      <c r="K249" s="20"/>
      <c r="L249" s="20"/>
      <c r="M249" s="20"/>
      <c r="N249" s="20"/>
      <c r="O249" s="20"/>
      <c r="P249" s="20"/>
    </row>
    <row r="250" spans="1:16" ht="15">
      <c r="A250" s="2" t="s">
        <v>23</v>
      </c>
      <c r="B250" s="6"/>
      <c r="C250" s="30">
        <f t="shared" si="22"/>
        <v>0</v>
      </c>
      <c r="D250" s="29">
        <v>0</v>
      </c>
      <c r="E250" s="28">
        <v>0</v>
      </c>
      <c r="F250" s="28">
        <v>0</v>
      </c>
      <c r="G250" s="28">
        <v>0</v>
      </c>
      <c r="H250" s="28">
        <v>0</v>
      </c>
      <c r="I250" s="20"/>
      <c r="J250" s="20"/>
      <c r="K250" s="20"/>
      <c r="L250" s="20"/>
      <c r="M250" s="20"/>
      <c r="N250" s="20"/>
      <c r="O250" s="20"/>
      <c r="P250" s="20"/>
    </row>
    <row r="251" spans="1:16" ht="15">
      <c r="A251" s="2" t="s">
        <v>20</v>
      </c>
      <c r="B251" s="6"/>
      <c r="C251" s="30">
        <f t="shared" si="22"/>
        <v>2464.83319</v>
      </c>
      <c r="D251" s="29">
        <v>2464.83319</v>
      </c>
      <c r="E251" s="28">
        <v>0</v>
      </c>
      <c r="F251" s="28">
        <v>0</v>
      </c>
      <c r="G251" s="28">
        <v>0</v>
      </c>
      <c r="H251" s="28">
        <v>0</v>
      </c>
      <c r="I251" s="20"/>
      <c r="J251" s="20"/>
      <c r="K251" s="20"/>
      <c r="L251" s="20"/>
      <c r="M251" s="20"/>
      <c r="N251" s="20"/>
      <c r="O251" s="20"/>
      <c r="P251" s="20"/>
    </row>
    <row r="252" spans="1:16" ht="15">
      <c r="A252" s="2" t="s">
        <v>47</v>
      </c>
      <c r="B252" s="6"/>
      <c r="C252" s="30">
        <f t="shared" si="22"/>
        <v>273.87036</v>
      </c>
      <c r="D252" s="29">
        <v>273.87036</v>
      </c>
      <c r="E252" s="28">
        <v>0</v>
      </c>
      <c r="F252" s="28">
        <v>0</v>
      </c>
      <c r="G252" s="28">
        <v>0</v>
      </c>
      <c r="H252" s="28">
        <v>0</v>
      </c>
      <c r="I252" s="20"/>
      <c r="J252" s="20"/>
      <c r="K252" s="20"/>
      <c r="L252" s="20"/>
      <c r="M252" s="20"/>
      <c r="N252" s="20"/>
      <c r="O252" s="20"/>
      <c r="P252" s="20"/>
    </row>
    <row r="253" spans="1:16" ht="60.75" customHeight="1">
      <c r="A253" s="2" t="s">
        <v>82</v>
      </c>
      <c r="B253" s="9" t="s">
        <v>45</v>
      </c>
      <c r="C253" s="30">
        <f t="shared" si="22"/>
        <v>240.76760000000002</v>
      </c>
      <c r="D253" s="29">
        <f>D254+D255+D256</f>
        <v>240.76760000000002</v>
      </c>
      <c r="E253" s="28">
        <f>E254+E255+E256</f>
        <v>0</v>
      </c>
      <c r="F253" s="28">
        <f>F254+F255+F256</f>
        <v>0</v>
      </c>
      <c r="G253" s="28">
        <f>G254+G255+G256</f>
        <v>0</v>
      </c>
      <c r="H253" s="28">
        <f>H254+H255+H256</f>
        <v>0</v>
      </c>
      <c r="I253" s="20"/>
      <c r="J253" s="20"/>
      <c r="K253" s="20"/>
      <c r="L253" s="20"/>
      <c r="M253" s="20"/>
      <c r="N253" s="20"/>
      <c r="O253" s="20"/>
      <c r="P253" s="20"/>
    </row>
    <row r="254" spans="1:16" ht="15">
      <c r="A254" s="2" t="s">
        <v>23</v>
      </c>
      <c r="B254" s="6"/>
      <c r="C254" s="30">
        <f t="shared" si="22"/>
        <v>0</v>
      </c>
      <c r="D254" s="29">
        <v>0</v>
      </c>
      <c r="E254" s="28">
        <v>0</v>
      </c>
      <c r="F254" s="28">
        <v>0</v>
      </c>
      <c r="G254" s="28">
        <v>0</v>
      </c>
      <c r="H254" s="28">
        <v>0</v>
      </c>
      <c r="I254" s="20"/>
      <c r="J254" s="20"/>
      <c r="K254" s="20"/>
      <c r="L254" s="20"/>
      <c r="M254" s="20"/>
      <c r="N254" s="20"/>
      <c r="O254" s="20"/>
      <c r="P254" s="20"/>
    </row>
    <row r="255" spans="1:16" ht="15">
      <c r="A255" s="2" t="s">
        <v>20</v>
      </c>
      <c r="B255" s="6"/>
      <c r="C255" s="30">
        <f t="shared" si="22"/>
        <v>216.69084</v>
      </c>
      <c r="D255" s="29">
        <v>216.69084</v>
      </c>
      <c r="E255" s="28">
        <v>0</v>
      </c>
      <c r="F255" s="28">
        <v>0</v>
      </c>
      <c r="G255" s="28">
        <v>0</v>
      </c>
      <c r="H255" s="28">
        <v>0</v>
      </c>
      <c r="I255" s="20"/>
      <c r="J255" s="20"/>
      <c r="K255" s="20"/>
      <c r="L255" s="20"/>
      <c r="M255" s="20"/>
      <c r="N255" s="20"/>
      <c r="O255" s="20"/>
      <c r="P255" s="20"/>
    </row>
    <row r="256" spans="1:16" ht="16.5" customHeight="1">
      <c r="A256" s="2" t="s">
        <v>47</v>
      </c>
      <c r="B256" s="6"/>
      <c r="C256" s="30">
        <f t="shared" si="22"/>
        <v>24.07676</v>
      </c>
      <c r="D256" s="29">
        <v>24.07676</v>
      </c>
      <c r="E256" s="28">
        <v>0</v>
      </c>
      <c r="F256" s="28">
        <v>0</v>
      </c>
      <c r="G256" s="28">
        <v>0</v>
      </c>
      <c r="H256" s="28">
        <v>0</v>
      </c>
      <c r="I256" s="20"/>
      <c r="J256" s="20"/>
      <c r="K256" s="20"/>
      <c r="L256" s="20"/>
      <c r="M256" s="20"/>
      <c r="N256" s="20"/>
      <c r="O256" s="20"/>
      <c r="P256" s="20"/>
    </row>
    <row r="257" spans="1:16" ht="63" customHeight="1">
      <c r="A257" s="2" t="s">
        <v>83</v>
      </c>
      <c r="B257" s="9" t="s">
        <v>45</v>
      </c>
      <c r="C257" s="30">
        <f t="shared" si="22"/>
        <v>505.29055</v>
      </c>
      <c r="D257" s="29">
        <f>D258+D259+D260</f>
        <v>505.29055</v>
      </c>
      <c r="E257" s="28">
        <f>E258+E259+E260</f>
        <v>0</v>
      </c>
      <c r="F257" s="28">
        <f>F258+F259+F260</f>
        <v>0</v>
      </c>
      <c r="G257" s="28">
        <f>G258+G259+G260</f>
        <v>0</v>
      </c>
      <c r="H257" s="28">
        <f>H258+H259+H260</f>
        <v>0</v>
      </c>
      <c r="I257" s="20"/>
      <c r="J257" s="20"/>
      <c r="K257" s="20"/>
      <c r="L257" s="20"/>
      <c r="M257" s="20"/>
      <c r="N257" s="20"/>
      <c r="O257" s="20"/>
      <c r="P257" s="20"/>
    </row>
    <row r="258" spans="1:16" ht="16.5" customHeight="1">
      <c r="A258" s="2" t="s">
        <v>23</v>
      </c>
      <c r="B258" s="6"/>
      <c r="C258" s="30">
        <f aca="true" t="shared" si="23" ref="C258:C264">D258+E258+F258+G258+H258</f>
        <v>0</v>
      </c>
      <c r="D258" s="29">
        <v>0</v>
      </c>
      <c r="E258" s="28">
        <v>0</v>
      </c>
      <c r="F258" s="28">
        <v>0</v>
      </c>
      <c r="G258" s="28">
        <v>0</v>
      </c>
      <c r="H258" s="28">
        <v>0</v>
      </c>
      <c r="I258" s="20"/>
      <c r="J258" s="20"/>
      <c r="K258" s="20"/>
      <c r="L258" s="20"/>
      <c r="M258" s="20"/>
      <c r="N258" s="20"/>
      <c r="O258" s="20"/>
      <c r="P258" s="20"/>
    </row>
    <row r="259" spans="1:16" ht="18" customHeight="1">
      <c r="A259" s="2" t="s">
        <v>20</v>
      </c>
      <c r="B259" s="6"/>
      <c r="C259" s="30">
        <f t="shared" si="23"/>
        <v>454.7615</v>
      </c>
      <c r="D259" s="29">
        <v>454.7615</v>
      </c>
      <c r="E259" s="28">
        <v>0</v>
      </c>
      <c r="F259" s="28">
        <v>0</v>
      </c>
      <c r="G259" s="28">
        <v>0</v>
      </c>
      <c r="H259" s="28">
        <v>0</v>
      </c>
      <c r="I259" s="20"/>
      <c r="J259" s="20"/>
      <c r="K259" s="20"/>
      <c r="L259" s="20"/>
      <c r="M259" s="20"/>
      <c r="N259" s="20"/>
      <c r="O259" s="20"/>
      <c r="P259" s="20"/>
    </row>
    <row r="260" spans="1:16" ht="16.5" customHeight="1">
      <c r="A260" s="2" t="s">
        <v>47</v>
      </c>
      <c r="B260" s="6"/>
      <c r="C260" s="30">
        <f t="shared" si="23"/>
        <v>50.52905</v>
      </c>
      <c r="D260" s="29">
        <v>50.52905</v>
      </c>
      <c r="E260" s="28">
        <v>0</v>
      </c>
      <c r="F260" s="28">
        <v>0</v>
      </c>
      <c r="G260" s="28">
        <v>0</v>
      </c>
      <c r="H260" s="28">
        <v>0</v>
      </c>
      <c r="I260" s="20"/>
      <c r="J260" s="20"/>
      <c r="K260" s="20"/>
      <c r="L260" s="20"/>
      <c r="M260" s="20"/>
      <c r="N260" s="20"/>
      <c r="O260" s="20"/>
      <c r="P260" s="20"/>
    </row>
    <row r="261" spans="1:16" ht="61.5" customHeight="1">
      <c r="A261" s="2" t="s">
        <v>87</v>
      </c>
      <c r="B261" s="9" t="s">
        <v>45</v>
      </c>
      <c r="C261" s="30">
        <f t="shared" si="23"/>
        <v>4697.20158</v>
      </c>
      <c r="D261" s="28">
        <f>D262+D263+D264</f>
        <v>0</v>
      </c>
      <c r="E261" s="29">
        <f>E262+E263+E264</f>
        <v>4697.20158</v>
      </c>
      <c r="F261" s="28">
        <f>F262+F263+F264</f>
        <v>0</v>
      </c>
      <c r="G261" s="28">
        <f>G262+G263+G264</f>
        <v>0</v>
      </c>
      <c r="H261" s="28">
        <f>H262+H263+H264</f>
        <v>0</v>
      </c>
      <c r="I261" s="20"/>
      <c r="J261" s="20"/>
      <c r="K261" s="20"/>
      <c r="L261" s="20"/>
      <c r="M261" s="20"/>
      <c r="N261" s="20"/>
      <c r="O261" s="20"/>
      <c r="P261" s="20"/>
    </row>
    <row r="262" spans="1:16" ht="18.75" customHeight="1">
      <c r="A262" s="2" t="s">
        <v>23</v>
      </c>
      <c r="B262" s="6"/>
      <c r="C262" s="30">
        <f t="shared" si="23"/>
        <v>0</v>
      </c>
      <c r="D262" s="28">
        <v>0</v>
      </c>
      <c r="E262" s="29">
        <v>0</v>
      </c>
      <c r="F262" s="28">
        <v>0</v>
      </c>
      <c r="G262" s="28">
        <v>0</v>
      </c>
      <c r="H262" s="28">
        <v>0</v>
      </c>
      <c r="I262" s="20"/>
      <c r="J262" s="20"/>
      <c r="K262" s="20"/>
      <c r="L262" s="20"/>
      <c r="M262" s="20"/>
      <c r="N262" s="20"/>
      <c r="O262" s="20"/>
      <c r="P262" s="20"/>
    </row>
    <row r="263" spans="1:16" ht="16.5" customHeight="1">
      <c r="A263" s="2" t="s">
        <v>20</v>
      </c>
      <c r="B263" s="6"/>
      <c r="C263" s="30">
        <f t="shared" si="23"/>
        <v>4227.48142</v>
      </c>
      <c r="D263" s="28">
        <v>0</v>
      </c>
      <c r="E263" s="29">
        <v>4227.48142</v>
      </c>
      <c r="F263" s="28">
        <v>0</v>
      </c>
      <c r="G263" s="28">
        <v>0</v>
      </c>
      <c r="H263" s="28">
        <v>0</v>
      </c>
      <c r="I263" s="20"/>
      <c r="J263" s="20"/>
      <c r="K263" s="20"/>
      <c r="L263" s="20"/>
      <c r="M263" s="20"/>
      <c r="N263" s="20"/>
      <c r="O263" s="20"/>
      <c r="P263" s="20"/>
    </row>
    <row r="264" spans="1:16" ht="15.75" customHeight="1">
      <c r="A264" s="2" t="s">
        <v>47</v>
      </c>
      <c r="B264" s="6"/>
      <c r="C264" s="30">
        <f t="shared" si="23"/>
        <v>469.72016</v>
      </c>
      <c r="D264" s="28">
        <v>0</v>
      </c>
      <c r="E264" s="29">
        <v>469.72016</v>
      </c>
      <c r="F264" s="28">
        <v>0</v>
      </c>
      <c r="G264" s="28">
        <v>0</v>
      </c>
      <c r="H264" s="28">
        <v>0</v>
      </c>
      <c r="I264" s="20"/>
      <c r="J264" s="20"/>
      <c r="K264" s="20"/>
      <c r="L264" s="20"/>
      <c r="M264" s="20"/>
      <c r="N264" s="20"/>
      <c r="O264" s="20"/>
      <c r="P264" s="20"/>
    </row>
    <row r="265" spans="1:16" ht="60" customHeight="1">
      <c r="A265" s="2" t="s">
        <v>130</v>
      </c>
      <c r="B265" s="9" t="s">
        <v>45</v>
      </c>
      <c r="C265" s="30">
        <f>D265+E265+F265+G265+H265</f>
        <v>1205.53824</v>
      </c>
      <c r="D265" s="28">
        <f>D266+D267+D268</f>
        <v>0</v>
      </c>
      <c r="E265" s="28">
        <f>E266+E267+E268</f>
        <v>0</v>
      </c>
      <c r="F265" s="29">
        <f>F266+F267+F268</f>
        <v>1205.53824</v>
      </c>
      <c r="G265" s="28">
        <f>G266+G267+G268</f>
        <v>0</v>
      </c>
      <c r="H265" s="28">
        <f>H266+H267+H268</f>
        <v>0</v>
      </c>
      <c r="I265" s="20"/>
      <c r="J265" s="20"/>
      <c r="K265" s="20"/>
      <c r="L265" s="20"/>
      <c r="M265" s="20"/>
      <c r="N265" s="20"/>
      <c r="O265" s="20"/>
      <c r="P265" s="20"/>
    </row>
    <row r="266" spans="1:16" ht="15.75" customHeight="1">
      <c r="A266" s="2" t="s">
        <v>23</v>
      </c>
      <c r="B266" s="6"/>
      <c r="C266" s="30">
        <f>D266+E266+F266+G266+H266</f>
        <v>0</v>
      </c>
      <c r="D266" s="28">
        <v>0</v>
      </c>
      <c r="E266" s="28">
        <v>0</v>
      </c>
      <c r="F266" s="29">
        <v>0</v>
      </c>
      <c r="G266" s="28">
        <v>0</v>
      </c>
      <c r="H266" s="28">
        <v>0</v>
      </c>
      <c r="I266" s="20"/>
      <c r="J266" s="20"/>
      <c r="K266" s="20"/>
      <c r="L266" s="20"/>
      <c r="M266" s="20"/>
      <c r="N266" s="20"/>
      <c r="O266" s="20"/>
      <c r="P266" s="20"/>
    </row>
    <row r="267" spans="1:16" ht="18.75" customHeight="1">
      <c r="A267" s="2" t="s">
        <v>20</v>
      </c>
      <c r="B267" s="6"/>
      <c r="C267" s="30">
        <f>D267+E267+F267+G267+H267</f>
        <v>1084.98442</v>
      </c>
      <c r="D267" s="28">
        <v>0</v>
      </c>
      <c r="E267" s="28">
        <v>0</v>
      </c>
      <c r="F267" s="29">
        <v>1084.98442</v>
      </c>
      <c r="G267" s="28">
        <v>0</v>
      </c>
      <c r="H267" s="28">
        <v>0</v>
      </c>
      <c r="I267" s="20"/>
      <c r="J267" s="20"/>
      <c r="K267" s="20"/>
      <c r="L267" s="20"/>
      <c r="M267" s="20"/>
      <c r="N267" s="20"/>
      <c r="O267" s="20"/>
      <c r="P267" s="20"/>
    </row>
    <row r="268" spans="1:16" ht="23.25" customHeight="1">
      <c r="A268" s="2" t="s">
        <v>47</v>
      </c>
      <c r="B268" s="6"/>
      <c r="C268" s="30">
        <v>120.5</v>
      </c>
      <c r="D268" s="28">
        <v>0</v>
      </c>
      <c r="E268" s="28">
        <v>0</v>
      </c>
      <c r="F268" s="29">
        <v>120.55382</v>
      </c>
      <c r="G268" s="28">
        <v>0</v>
      </c>
      <c r="H268" s="28">
        <v>0</v>
      </c>
      <c r="I268" s="20"/>
      <c r="J268" s="20"/>
      <c r="K268" s="20"/>
      <c r="L268" s="20"/>
      <c r="M268" s="20"/>
      <c r="N268" s="20"/>
      <c r="O268" s="20"/>
      <c r="P268" s="20"/>
    </row>
    <row r="269" spans="1:16" ht="48.75" customHeight="1">
      <c r="A269" s="27" t="s">
        <v>131</v>
      </c>
      <c r="B269" s="31" t="s">
        <v>45</v>
      </c>
      <c r="C269" s="30">
        <f aca="true" t="shared" si="24" ref="C269:C276">D269+E269+F269+G269+H269</f>
        <v>1391.808</v>
      </c>
      <c r="D269" s="28">
        <f>D270+D271+D272</f>
        <v>0</v>
      </c>
      <c r="E269" s="28">
        <f>E270+E271+E272</f>
        <v>0</v>
      </c>
      <c r="F269" s="29">
        <f>F270+F271+F272</f>
        <v>1391.808</v>
      </c>
      <c r="G269" s="28">
        <f>G270+G271+G272</f>
        <v>0</v>
      </c>
      <c r="H269" s="28">
        <f>H270+H271+H272</f>
        <v>0</v>
      </c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27" t="s">
        <v>23</v>
      </c>
      <c r="B270" s="33"/>
      <c r="C270" s="30">
        <f t="shared" si="24"/>
        <v>0</v>
      </c>
      <c r="D270" s="28">
        <v>0</v>
      </c>
      <c r="E270" s="28">
        <v>0</v>
      </c>
      <c r="F270" s="29">
        <v>0</v>
      </c>
      <c r="G270" s="28">
        <v>0</v>
      </c>
      <c r="H270" s="28">
        <v>0</v>
      </c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27" t="s">
        <v>20</v>
      </c>
      <c r="B271" s="33"/>
      <c r="C271" s="30">
        <f t="shared" si="24"/>
        <v>1252.6272</v>
      </c>
      <c r="D271" s="28">
        <v>0</v>
      </c>
      <c r="E271" s="28">
        <v>0</v>
      </c>
      <c r="F271" s="29">
        <v>1252.6272</v>
      </c>
      <c r="G271" s="28">
        <v>0</v>
      </c>
      <c r="H271" s="28">
        <v>0</v>
      </c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27" t="s">
        <v>47</v>
      </c>
      <c r="B272" s="33"/>
      <c r="C272" s="30">
        <f t="shared" si="24"/>
        <v>139.1808</v>
      </c>
      <c r="D272" s="28">
        <v>0</v>
      </c>
      <c r="E272" s="28">
        <v>0</v>
      </c>
      <c r="F272" s="29">
        <v>139.1808</v>
      </c>
      <c r="G272" s="28">
        <v>0</v>
      </c>
      <c r="H272" s="28">
        <v>0</v>
      </c>
      <c r="I272" s="32"/>
      <c r="J272" s="32"/>
      <c r="K272" s="32"/>
      <c r="L272" s="32"/>
      <c r="M272" s="32"/>
      <c r="N272" s="32"/>
      <c r="O272" s="32"/>
      <c r="P272" s="32"/>
    </row>
    <row r="273" spans="1:16" ht="48" customHeight="1">
      <c r="A273" s="27" t="s">
        <v>132</v>
      </c>
      <c r="B273" s="31" t="s">
        <v>45</v>
      </c>
      <c r="C273" s="30">
        <f t="shared" si="24"/>
        <v>2606.1138</v>
      </c>
      <c r="D273" s="28">
        <f>D274+D275+D276</f>
        <v>0</v>
      </c>
      <c r="E273" s="28">
        <f>E274+E275+E276</f>
        <v>0</v>
      </c>
      <c r="F273" s="29">
        <f>F274+F275+F276</f>
        <v>2606.1138</v>
      </c>
      <c r="G273" s="28">
        <f>G274+G275+G276</f>
        <v>0</v>
      </c>
      <c r="H273" s="28">
        <f>H274+H275+H276</f>
        <v>0</v>
      </c>
      <c r="I273" s="32"/>
      <c r="J273" s="32"/>
      <c r="K273" s="32"/>
      <c r="L273" s="32"/>
      <c r="M273" s="32"/>
      <c r="N273" s="32"/>
      <c r="O273" s="32"/>
      <c r="P273" s="32"/>
    </row>
    <row r="274" spans="1:16" ht="18" customHeight="1">
      <c r="A274" s="27" t="s">
        <v>23</v>
      </c>
      <c r="B274" s="33"/>
      <c r="C274" s="30">
        <f t="shared" si="24"/>
        <v>0</v>
      </c>
      <c r="D274" s="28">
        <v>0</v>
      </c>
      <c r="E274" s="28">
        <v>0</v>
      </c>
      <c r="F274" s="29">
        <v>0</v>
      </c>
      <c r="G274" s="28">
        <v>0</v>
      </c>
      <c r="H274" s="28">
        <v>0</v>
      </c>
      <c r="I274" s="32"/>
      <c r="J274" s="32"/>
      <c r="K274" s="32"/>
      <c r="L274" s="32"/>
      <c r="M274" s="32"/>
      <c r="N274" s="32"/>
      <c r="O274" s="32"/>
      <c r="P274" s="32"/>
    </row>
    <row r="275" spans="1:16" ht="18" customHeight="1">
      <c r="A275" s="27" t="s">
        <v>20</v>
      </c>
      <c r="B275" s="33"/>
      <c r="C275" s="30">
        <f>D275+E275+F275+G275+H275</f>
        <v>2345.49842</v>
      </c>
      <c r="D275" s="28">
        <v>0</v>
      </c>
      <c r="E275" s="28">
        <v>0</v>
      </c>
      <c r="F275" s="29">
        <v>2345.49842</v>
      </c>
      <c r="G275" s="28">
        <v>0</v>
      </c>
      <c r="H275" s="28">
        <v>0</v>
      </c>
      <c r="I275" s="32"/>
      <c r="J275" s="32"/>
      <c r="K275" s="32"/>
      <c r="L275" s="32"/>
      <c r="M275" s="32"/>
      <c r="N275" s="32"/>
      <c r="O275" s="32"/>
      <c r="P275" s="32"/>
    </row>
    <row r="276" spans="1:16" ht="21" customHeight="1">
      <c r="A276" s="27" t="s">
        <v>47</v>
      </c>
      <c r="B276" s="33"/>
      <c r="C276" s="30">
        <f t="shared" si="24"/>
        <v>260.61538</v>
      </c>
      <c r="D276" s="28">
        <v>0</v>
      </c>
      <c r="E276" s="28">
        <v>0</v>
      </c>
      <c r="F276" s="29">
        <v>260.61538</v>
      </c>
      <c r="G276" s="28">
        <v>0</v>
      </c>
      <c r="H276" s="28">
        <v>0</v>
      </c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4"/>
      <c r="B277" s="34"/>
      <c r="C277" s="34"/>
      <c r="D277" s="35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</row>
  </sheetData>
  <sheetProtection/>
  <mergeCells count="20">
    <mergeCell ref="A13:A15"/>
    <mergeCell ref="B13:B15"/>
    <mergeCell ref="A10:P10"/>
    <mergeCell ref="A11:P11"/>
    <mergeCell ref="C13:H13"/>
    <mergeCell ref="D14:H14"/>
    <mergeCell ref="I13:P13"/>
    <mergeCell ref="L14:P14"/>
    <mergeCell ref="I14:I15"/>
    <mergeCell ref="J14:J15"/>
    <mergeCell ref="B53:B56"/>
    <mergeCell ref="K14:K15"/>
    <mergeCell ref="C14:C15"/>
    <mergeCell ref="L2:P2"/>
    <mergeCell ref="L3:P3"/>
    <mergeCell ref="L4:P4"/>
    <mergeCell ref="L5:P5"/>
    <mergeCell ref="L6:P6"/>
    <mergeCell ref="L7:P7"/>
    <mergeCell ref="L8:P8"/>
  </mergeCells>
  <printOptions/>
  <pageMargins left="0.3937007874015748" right="0.15748031496062992" top="0.5905511811023623" bottom="0.1968503937007874" header="0.5118110236220472" footer="0"/>
  <pageSetup fitToHeight="6" horizontalDpi="600" verticalDpi="600" orientation="landscape" paperSize="9" scale="55" r:id="rId1"/>
  <rowBreaks count="8" manualBreakCount="8">
    <brk id="36" max="15" man="1"/>
    <brk id="68" max="15" man="1"/>
    <brk id="96" max="15" man="1"/>
    <brk id="124" max="15" man="1"/>
    <brk id="152" max="15" man="1"/>
    <brk id="184" max="15" man="1"/>
    <brk id="220" max="15" man="1"/>
    <brk id="25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2022-04-15T10:47:58Z</cp:lastPrinted>
  <dcterms:created xsi:type="dcterms:W3CDTF">1996-10-08T23:32:33Z</dcterms:created>
  <dcterms:modified xsi:type="dcterms:W3CDTF">2022-04-15T10:52:05Z</dcterms:modified>
  <cp:category/>
  <cp:version/>
  <cp:contentType/>
  <cp:contentStatus/>
</cp:coreProperties>
</file>