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 activeTab="2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КФХ!$A$1:$Z$21</definedName>
    <definedName name="_xlnm.Print_Area" localSheetId="0">'ОСХ И КФХ'!$A$1:$Z$15</definedName>
  </definedNames>
  <calcPr calcId="162913"/>
</workbook>
</file>

<file path=xl/calcChain.xml><?xml version="1.0" encoding="utf-8"?>
<calcChain xmlns="http://schemas.openxmlformats.org/spreadsheetml/2006/main">
  <c r="B8" i="1" l="1"/>
  <c r="B14" i="1" l="1"/>
  <c r="B18" i="2" l="1"/>
  <c r="B19" i="2"/>
  <c r="B20" i="2"/>
  <c r="D21" i="2"/>
  <c r="K8" i="2" l="1"/>
  <c r="V16" i="2" l="1"/>
  <c r="V21" i="2" s="1"/>
  <c r="B17" i="2"/>
  <c r="S16" i="2"/>
  <c r="S21" i="2" s="1"/>
  <c r="R16" i="2"/>
  <c r="P16" i="2"/>
  <c r="P21" i="2" s="1"/>
  <c r="Q21" i="2" s="1"/>
  <c r="O16" i="2"/>
  <c r="O21" i="2" s="1"/>
  <c r="M16" i="2"/>
  <c r="M21" i="2" s="1"/>
  <c r="N21" i="2" s="1"/>
  <c r="L16" i="2"/>
  <c r="L21" i="2" s="1"/>
  <c r="J16" i="2"/>
  <c r="J21" i="2" s="1"/>
  <c r="I16" i="2"/>
  <c r="I21" i="2" s="1"/>
  <c r="G16" i="2"/>
  <c r="G21" i="2" s="1"/>
  <c r="B21" i="2" s="1"/>
  <c r="F16" i="2"/>
  <c r="F21" i="2" s="1"/>
  <c r="D16" i="2"/>
  <c r="C16" i="2"/>
  <c r="C21" i="2" s="1"/>
  <c r="E21" i="2" l="1"/>
  <c r="H21" i="2"/>
  <c r="K21" i="2"/>
  <c r="T16" i="2"/>
  <c r="R21" i="2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H18" i="2"/>
  <c r="E18" i="2"/>
  <c r="Z16" i="2"/>
  <c r="Z21" i="2" s="1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B7" i="1"/>
  <c r="T7" i="1"/>
  <c r="T8" i="1"/>
  <c r="T9" i="1"/>
  <c r="T10" i="1"/>
  <c r="T11" i="1"/>
  <c r="T12" i="1"/>
  <c r="T6" i="1"/>
  <c r="U18" i="2" l="1"/>
  <c r="T21" i="2"/>
  <c r="U21" i="2" s="1"/>
  <c r="U10" i="2"/>
  <c r="Y11" i="2"/>
  <c r="B16" i="2"/>
  <c r="Y7" i="2"/>
  <c r="U9" i="2"/>
  <c r="U11" i="2"/>
  <c r="U12" i="2"/>
  <c r="Y12" i="2"/>
  <c r="Y10" i="2"/>
  <c r="Y9" i="2"/>
  <c r="Y8" i="2"/>
  <c r="Y6" i="2"/>
  <c r="U16" i="2"/>
  <c r="U7" i="2"/>
  <c r="U8" i="2"/>
  <c r="W16" i="2"/>
  <c r="B9" i="1"/>
  <c r="B10" i="1"/>
  <c r="B11" i="1"/>
  <c r="B12" i="1"/>
  <c r="B6" i="1"/>
  <c r="X21" i="2" l="1"/>
  <c r="X16" i="2"/>
  <c r="Y16" i="2" s="1"/>
  <c r="X7" i="1"/>
  <c r="X8" i="1"/>
  <c r="X12" i="1"/>
  <c r="X6" i="1"/>
  <c r="R13" i="1"/>
  <c r="X10" i="1"/>
  <c r="X11" i="1"/>
  <c r="X9" i="1"/>
  <c r="W7" i="1"/>
  <c r="R15" i="1" l="1"/>
  <c r="T13" i="1"/>
  <c r="T15" i="1" s="1"/>
  <c r="N9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L15" i="1"/>
  <c r="J15" i="1"/>
  <c r="U15" i="1"/>
  <c r="U13" i="1"/>
  <c r="Q15" i="1" l="1"/>
  <c r="X15" i="1"/>
  <c r="N15" i="1"/>
  <c r="Y13" i="1"/>
  <c r="K15" i="1"/>
</calcChain>
</file>

<file path=xl/sharedStrings.xml><?xml version="1.0" encoding="utf-8"?>
<sst xmlns="http://schemas.openxmlformats.org/spreadsheetml/2006/main" count="101" uniqueCount="47">
  <si>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</si>
  <si>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</si>
  <si>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</si>
  <si>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</si>
  <si>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</si>
  <si>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</si>
  <si>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</si>
  <si>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</si>
  <si>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</si>
  <si>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</si>
  <si>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</si>
  <si>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</si>
  <si>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</si>
  <si>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</si>
  <si>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</si>
  <si>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</si>
  <si>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</si>
  <si>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</si>
  <si>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</si>
  <si>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</si>
  <si>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</si>
  <si>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</si>
  <si>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</si>
  <si>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</si>
  <si>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</si>
  <si>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</si>
  <si>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</si>
  <si>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</si>
  <si>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</si>
  <si>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</si>
  <si>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</si>
  <si>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</si>
  <si>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</si>
  <si>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</si>
  <si>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</si>
  <si>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</si>
  <si>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</si>
  <si>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</si>
  <si>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</si>
  <si>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</si>
  <si>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</si>
  <si>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Баженов С.С. 50 га естественные травы</t>
  </si>
  <si>
    <t>Соловьев 10 га оставил клевер на семена</t>
  </si>
  <si>
    <t>Примечание : 42 га Сулима однолетка подповкровные (закатали на сено)</t>
  </si>
  <si>
    <t>КФХ Селиванов Алексей  Дмитр.</t>
  </si>
  <si>
    <t>по Верещагинскому муниципальному району на 27.09.2019</t>
  </si>
  <si>
    <t>по Верещагинскому муниципальному району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</si>
</sst>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0" xfId="0" applyFill="1"/>
    <xf numFmtId="164" fontId="9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zoomScale="112" zoomScaleNormal="112" zoomScaleSheet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" sqref="I4:K4"/>
    </sheetView>
  </sheetViews>
  <sheetFormatPr defaultRowHeight="15" x14ac:dyDescent="0.25"/>
  <cols>
    <col min="1" max="1" width="30.140625" customWidth="1"/>
    <col min="2" max="2" width="8.85546875" customWidth="1"/>
    <col min="3" max="17" width="7.7109375" customWidth="1"/>
    <col min="18" max="18" width="9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0.28515625" customWidth="1"/>
    <col min="27" max="42" width="8.85546875" style="14"/>
  </cols>
  <sheetData>
    <row r="1" spans="1:29" ht="24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16"/>
      <c r="AB1" s="16"/>
      <c r="AC1" s="16"/>
    </row>
    <row r="2" spans="1:29" ht="30.75" customHeight="1" x14ac:dyDescent="0.2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7"/>
      <c r="AB2" s="17"/>
      <c r="AC2" s="17"/>
    </row>
    <row r="3" spans="1:29" ht="26.25" customHeight="1" x14ac:dyDescent="0.25">
      <c r="A3" s="44" t="s">
        <v>0</v>
      </c>
      <c r="B3" s="58" t="s">
        <v>25</v>
      </c>
      <c r="C3" s="35" t="s">
        <v>24</v>
      </c>
      <c r="D3" s="36"/>
      <c r="E3" s="37"/>
      <c r="F3" s="35" t="s">
        <v>21</v>
      </c>
      <c r="G3" s="36"/>
      <c r="H3" s="37"/>
      <c r="I3" s="32" t="s">
        <v>10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41" t="s">
        <v>6</v>
      </c>
      <c r="W3" s="47" t="s">
        <v>7</v>
      </c>
      <c r="X3" s="48"/>
      <c r="Y3" s="49"/>
      <c r="Z3" s="44" t="s">
        <v>23</v>
      </c>
      <c r="AA3" s="17"/>
      <c r="AB3" s="17"/>
      <c r="AC3" s="17"/>
    </row>
    <row r="4" spans="1:29" ht="97.5" customHeight="1" x14ac:dyDescent="0.25">
      <c r="A4" s="56"/>
      <c r="B4" s="59"/>
      <c r="C4" s="38"/>
      <c r="D4" s="39"/>
      <c r="E4" s="40"/>
      <c r="F4" s="38"/>
      <c r="G4" s="39"/>
      <c r="H4" s="40"/>
      <c r="I4" s="43" t="s">
        <v>1</v>
      </c>
      <c r="J4" s="43"/>
      <c r="K4" s="43"/>
      <c r="L4" s="43" t="s">
        <v>2</v>
      </c>
      <c r="M4" s="43"/>
      <c r="N4" s="43"/>
      <c r="O4" s="53" t="s">
        <v>22</v>
      </c>
      <c r="P4" s="54"/>
      <c r="Q4" s="55"/>
      <c r="R4" s="41" t="s">
        <v>26</v>
      </c>
      <c r="S4" s="43" t="s">
        <v>27</v>
      </c>
      <c r="T4" s="43"/>
      <c r="U4" s="43"/>
      <c r="V4" s="42"/>
      <c r="W4" s="50"/>
      <c r="X4" s="51"/>
      <c r="Y4" s="52"/>
      <c r="Z4" s="45"/>
    </row>
    <row r="5" spans="1:29" ht="57.75" customHeight="1" x14ac:dyDescent="0.25">
      <c r="A5" s="57"/>
      <c r="B5" s="60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43"/>
      <c r="S5" s="3" t="s">
        <v>3</v>
      </c>
      <c r="T5" s="3" t="s">
        <v>4</v>
      </c>
      <c r="U5" s="4" t="s">
        <v>5</v>
      </c>
      <c r="V5" s="43"/>
      <c r="W5" s="3" t="s">
        <v>3</v>
      </c>
      <c r="X5" s="3" t="s">
        <v>8</v>
      </c>
      <c r="Y5" s="4" t="s">
        <v>5</v>
      </c>
      <c r="Z5" s="46"/>
    </row>
    <row r="6" spans="1:29" s="27" customFormat="1" ht="33" customHeight="1" x14ac:dyDescent="0.25">
      <c r="A6" s="23" t="s">
        <v>11</v>
      </c>
      <c r="B6" s="4">
        <f>D6+G6</f>
        <v>400</v>
      </c>
      <c r="C6" s="24">
        <v>270</v>
      </c>
      <c r="D6" s="24">
        <v>57</v>
      </c>
      <c r="E6" s="25">
        <f>D6/C6*100</f>
        <v>21.111111111111111</v>
      </c>
      <c r="F6" s="24">
        <v>270</v>
      </c>
      <c r="G6" s="24">
        <v>343</v>
      </c>
      <c r="H6" s="25">
        <f>G6/F6*100</f>
        <v>127.03703703703704</v>
      </c>
      <c r="I6" s="24">
        <v>360</v>
      </c>
      <c r="J6" s="24">
        <v>231.5</v>
      </c>
      <c r="K6" s="25">
        <f>J6/I6*100</f>
        <v>64.305555555555557</v>
      </c>
      <c r="L6" s="24">
        <v>0</v>
      </c>
      <c r="M6" s="24">
        <v>0</v>
      </c>
      <c r="N6" s="25">
        <v>0</v>
      </c>
      <c r="O6" s="24">
        <v>0</v>
      </c>
      <c r="P6" s="24">
        <v>0</v>
      </c>
      <c r="Q6" s="25">
        <v>0</v>
      </c>
      <c r="R6" s="25">
        <v>1397</v>
      </c>
      <c r="S6" s="24">
        <v>1000</v>
      </c>
      <c r="T6" s="24">
        <f>R6*0.7</f>
        <v>977.9</v>
      </c>
      <c r="U6" s="25">
        <f>T6/S6*100</f>
        <v>97.789999999999992</v>
      </c>
      <c r="V6" s="26">
        <v>798</v>
      </c>
      <c r="W6" s="25">
        <f t="shared" ref="W6:W13" si="0">(I6*10*0.45/Z6)+(L6*10*0.31/Z6)+(O6*10*0.31/Z6)+(S6*10*0.17/Z6*0.7)</f>
        <v>11.563786008230453</v>
      </c>
      <c r="X6" s="25">
        <f t="shared" ref="X6:X13" si="1">(J6*10*0.45/Z6)+(M6*10*0.31/Z6)+(P6*10*0.35/Z6)+(T6*10*0.17/Z6)</f>
        <v>11.128312757201646</v>
      </c>
      <c r="Y6" s="25">
        <f>X6/W6*100</f>
        <v>96.234163701067615</v>
      </c>
      <c r="Z6" s="24">
        <v>243</v>
      </c>
    </row>
    <row r="7" spans="1:29" s="27" customFormat="1" ht="33" customHeight="1" x14ac:dyDescent="0.25">
      <c r="A7" s="23" t="s">
        <v>12</v>
      </c>
      <c r="B7" s="4">
        <f>D7+G7</f>
        <v>628</v>
      </c>
      <c r="C7" s="24">
        <v>20</v>
      </c>
      <c r="D7" s="24">
        <v>0</v>
      </c>
      <c r="E7" s="25">
        <f t="shared" ref="E7:E12" si="2">D7/C7*100</f>
        <v>0</v>
      </c>
      <c r="F7" s="24">
        <v>2751</v>
      </c>
      <c r="G7" s="26">
        <v>628</v>
      </c>
      <c r="H7" s="25">
        <f t="shared" ref="H7:H13" si="3">G7/F7*100</f>
        <v>22.828062522719012</v>
      </c>
      <c r="I7" s="24">
        <v>600</v>
      </c>
      <c r="J7" s="24">
        <v>0</v>
      </c>
      <c r="K7" s="25">
        <f t="shared" ref="K7:K13" si="4">J7/I7*100</f>
        <v>0</v>
      </c>
      <c r="L7" s="24">
        <v>0</v>
      </c>
      <c r="M7" s="24">
        <v>0</v>
      </c>
      <c r="N7" s="25">
        <v>0</v>
      </c>
      <c r="O7" s="24">
        <v>0</v>
      </c>
      <c r="P7" s="24">
        <v>0</v>
      </c>
      <c r="Q7" s="25">
        <v>0</v>
      </c>
      <c r="R7" s="25">
        <v>2400</v>
      </c>
      <c r="S7" s="24">
        <v>2900</v>
      </c>
      <c r="T7" s="24">
        <f t="shared" ref="T7:T13" si="5">R7*0.7</f>
        <v>1680</v>
      </c>
      <c r="U7" s="25">
        <f t="shared" ref="U7:U13" si="6">T7/S7*100</f>
        <v>57.931034482758626</v>
      </c>
      <c r="V7" s="26">
        <v>637</v>
      </c>
      <c r="W7" s="25">
        <f t="shared" si="0"/>
        <v>29.290476190476188</v>
      </c>
      <c r="X7" s="25">
        <f t="shared" si="1"/>
        <v>13.6</v>
      </c>
      <c r="Y7" s="25">
        <f t="shared" ref="Y7:Y12" si="7">X7/W7*100</f>
        <v>46.431474556982607</v>
      </c>
      <c r="Z7" s="24">
        <v>210</v>
      </c>
    </row>
    <row r="8" spans="1:29" s="27" customFormat="1" ht="33" customHeight="1" x14ac:dyDescent="0.25">
      <c r="A8" s="23" t="s">
        <v>13</v>
      </c>
      <c r="B8" s="29">
        <f>D8+G8</f>
        <v>2703</v>
      </c>
      <c r="C8" s="24">
        <v>791</v>
      </c>
      <c r="D8" s="26">
        <v>424</v>
      </c>
      <c r="E8" s="25">
        <f t="shared" si="2"/>
        <v>53.603034134007586</v>
      </c>
      <c r="F8" s="24">
        <v>4272</v>
      </c>
      <c r="G8" s="24">
        <v>2279</v>
      </c>
      <c r="H8" s="25">
        <f t="shared" si="3"/>
        <v>53.34737827715356</v>
      </c>
      <c r="I8" s="24">
        <v>1300</v>
      </c>
      <c r="J8" s="24">
        <v>563.5</v>
      </c>
      <c r="K8" s="25">
        <f t="shared" si="4"/>
        <v>43.346153846153847</v>
      </c>
      <c r="L8" s="24">
        <v>13500</v>
      </c>
      <c r="M8" s="24">
        <v>0</v>
      </c>
      <c r="N8" s="25">
        <f t="shared" ref="N8:N13" si="8">M8/L8*100</f>
        <v>0</v>
      </c>
      <c r="O8" s="25">
        <v>0</v>
      </c>
      <c r="P8" s="28">
        <v>2685</v>
      </c>
      <c r="Q8" s="25">
        <v>0</v>
      </c>
      <c r="R8" s="28">
        <v>14029</v>
      </c>
      <c r="S8" s="24">
        <v>14040</v>
      </c>
      <c r="T8" s="24">
        <f t="shared" si="5"/>
        <v>9820.2999999999993</v>
      </c>
      <c r="U8" s="25">
        <f t="shared" si="6"/>
        <v>69.945156695156683</v>
      </c>
      <c r="V8" s="24">
        <v>7327</v>
      </c>
      <c r="W8" s="25">
        <f t="shared" si="0"/>
        <v>31.774839664528855</v>
      </c>
      <c r="X8" s="25">
        <f t="shared" si="1"/>
        <v>14.123216576221017</v>
      </c>
      <c r="Y8" s="25">
        <f t="shared" si="7"/>
        <v>44.447798085940178</v>
      </c>
      <c r="Z8" s="24">
        <v>2027</v>
      </c>
    </row>
    <row r="9" spans="1:29" s="27" customFormat="1" ht="33" customHeight="1" x14ac:dyDescent="0.25">
      <c r="A9" s="23" t="s">
        <v>14</v>
      </c>
      <c r="B9" s="4">
        <f t="shared" ref="B9:B12" si="9">D9+G9</f>
        <v>1610</v>
      </c>
      <c r="C9" s="24">
        <v>450</v>
      </c>
      <c r="D9" s="24">
        <v>450</v>
      </c>
      <c r="E9" s="25">
        <f t="shared" si="2"/>
        <v>100</v>
      </c>
      <c r="F9" s="24">
        <v>2400</v>
      </c>
      <c r="G9" s="24">
        <v>1160</v>
      </c>
      <c r="H9" s="25">
        <f t="shared" si="3"/>
        <v>48.333333333333336</v>
      </c>
      <c r="I9" s="24">
        <v>1000</v>
      </c>
      <c r="J9" s="24">
        <v>491</v>
      </c>
      <c r="K9" s="25">
        <f t="shared" si="4"/>
        <v>49.1</v>
      </c>
      <c r="L9" s="24">
        <v>1800</v>
      </c>
      <c r="M9" s="24">
        <v>500</v>
      </c>
      <c r="N9" s="25">
        <f t="shared" si="8"/>
        <v>27.777777777777779</v>
      </c>
      <c r="O9" s="25">
        <v>2500</v>
      </c>
      <c r="P9" s="25">
        <v>3000</v>
      </c>
      <c r="Q9" s="25">
        <f>P9/O9*100</f>
        <v>120</v>
      </c>
      <c r="R9" s="25">
        <v>3665</v>
      </c>
      <c r="S9" s="24">
        <v>5715</v>
      </c>
      <c r="T9" s="24">
        <f t="shared" si="5"/>
        <v>2565.5</v>
      </c>
      <c r="U9" s="25">
        <f t="shared" si="6"/>
        <v>44.890638670166226</v>
      </c>
      <c r="V9" s="24">
        <v>1540</v>
      </c>
      <c r="W9" s="25">
        <f t="shared" si="0"/>
        <v>25.603794178794175</v>
      </c>
      <c r="X9" s="25">
        <f t="shared" si="1"/>
        <v>19.356392931392932</v>
      </c>
      <c r="Y9" s="25">
        <f t="shared" si="7"/>
        <v>75.599705247687368</v>
      </c>
      <c r="Z9" s="24">
        <v>962</v>
      </c>
    </row>
    <row r="10" spans="1:29" s="27" customFormat="1" ht="33" customHeight="1" x14ac:dyDescent="0.25">
      <c r="A10" s="23" t="s">
        <v>15</v>
      </c>
      <c r="B10" s="4">
        <f t="shared" si="9"/>
        <v>1061</v>
      </c>
      <c r="C10" s="24">
        <v>342</v>
      </c>
      <c r="D10" s="24">
        <v>245</v>
      </c>
      <c r="E10" s="25">
        <f t="shared" si="2"/>
        <v>71.637426900584799</v>
      </c>
      <c r="F10" s="24">
        <v>2874</v>
      </c>
      <c r="G10" s="26">
        <v>816</v>
      </c>
      <c r="H10" s="25">
        <f t="shared" si="3"/>
        <v>28.392484342379959</v>
      </c>
      <c r="I10" s="24">
        <v>1400</v>
      </c>
      <c r="J10" s="24">
        <v>841</v>
      </c>
      <c r="K10" s="25">
        <f t="shared" si="4"/>
        <v>60.071428571428577</v>
      </c>
      <c r="L10" s="24">
        <v>1800</v>
      </c>
      <c r="M10" s="24">
        <v>0</v>
      </c>
      <c r="N10" s="25">
        <f t="shared" si="8"/>
        <v>0</v>
      </c>
      <c r="O10" s="25">
        <v>0</v>
      </c>
      <c r="P10" s="28">
        <v>1028</v>
      </c>
      <c r="Q10" s="25">
        <v>0</v>
      </c>
      <c r="R10" s="25">
        <v>4111</v>
      </c>
      <c r="S10" s="24">
        <v>6887</v>
      </c>
      <c r="T10" s="24">
        <f t="shared" si="5"/>
        <v>2877.7</v>
      </c>
      <c r="U10" s="25">
        <f t="shared" si="6"/>
        <v>41.784521562363871</v>
      </c>
      <c r="V10" s="26">
        <v>1377</v>
      </c>
      <c r="W10" s="25">
        <f t="shared" si="0"/>
        <v>35.469134275618373</v>
      </c>
      <c r="X10" s="25">
        <f t="shared" si="1"/>
        <v>21.686554770318018</v>
      </c>
      <c r="Y10" s="25">
        <f t="shared" si="7"/>
        <v>61.142047059280621</v>
      </c>
      <c r="Z10" s="24">
        <v>566</v>
      </c>
    </row>
    <row r="11" spans="1:29" s="27" customFormat="1" ht="33" customHeight="1" x14ac:dyDescent="0.25">
      <c r="A11" s="23" t="s">
        <v>16</v>
      </c>
      <c r="B11" s="4">
        <f t="shared" si="9"/>
        <v>2104</v>
      </c>
      <c r="C11" s="24">
        <v>900</v>
      </c>
      <c r="D11" s="24">
        <v>900</v>
      </c>
      <c r="E11" s="25">
        <f t="shared" si="2"/>
        <v>100</v>
      </c>
      <c r="F11" s="24">
        <v>1343</v>
      </c>
      <c r="G11" s="24">
        <v>1204</v>
      </c>
      <c r="H11" s="25">
        <f t="shared" si="3"/>
        <v>89.650037230081907</v>
      </c>
      <c r="I11" s="24">
        <v>1000</v>
      </c>
      <c r="J11" s="24">
        <v>0</v>
      </c>
      <c r="K11" s="25">
        <f t="shared" si="4"/>
        <v>0</v>
      </c>
      <c r="L11" s="24">
        <v>4000</v>
      </c>
      <c r="M11" s="24">
        <v>2701</v>
      </c>
      <c r="N11" s="25">
        <f t="shared" si="8"/>
        <v>67.525000000000006</v>
      </c>
      <c r="O11" s="25">
        <v>0</v>
      </c>
      <c r="P11" s="28">
        <v>1235</v>
      </c>
      <c r="Q11" s="25">
        <v>0</v>
      </c>
      <c r="R11" s="25">
        <v>9860</v>
      </c>
      <c r="S11" s="24">
        <v>7000</v>
      </c>
      <c r="T11" s="24">
        <f t="shared" si="5"/>
        <v>6902</v>
      </c>
      <c r="U11" s="25">
        <f t="shared" si="6"/>
        <v>98.6</v>
      </c>
      <c r="V11" s="24">
        <v>0</v>
      </c>
      <c r="W11" s="25">
        <f t="shared" si="0"/>
        <v>28.158482142857142</v>
      </c>
      <c r="X11" s="25">
        <f t="shared" si="1"/>
        <v>27.264508928571431</v>
      </c>
      <c r="Y11" s="25">
        <f t="shared" si="7"/>
        <v>96.825208085612374</v>
      </c>
      <c r="Z11" s="24">
        <v>896</v>
      </c>
    </row>
    <row r="12" spans="1:29" s="27" customFormat="1" ht="33" customHeight="1" x14ac:dyDescent="0.25">
      <c r="A12" s="23" t="s">
        <v>17</v>
      </c>
      <c r="B12" s="4">
        <f t="shared" si="9"/>
        <v>3880</v>
      </c>
      <c r="C12" s="24">
        <v>2562</v>
      </c>
      <c r="D12" s="26">
        <v>1714</v>
      </c>
      <c r="E12" s="25">
        <f t="shared" si="2"/>
        <v>66.900858704137391</v>
      </c>
      <c r="F12" s="24">
        <v>3245</v>
      </c>
      <c r="G12" s="24">
        <v>2166</v>
      </c>
      <c r="H12" s="25">
        <f t="shared" si="3"/>
        <v>66.748844375963017</v>
      </c>
      <c r="I12" s="24">
        <v>900</v>
      </c>
      <c r="J12" s="24">
        <v>52</v>
      </c>
      <c r="K12" s="25">
        <f t="shared" si="4"/>
        <v>5.7777777777777777</v>
      </c>
      <c r="L12" s="24">
        <v>34000</v>
      </c>
      <c r="M12" s="26">
        <v>19520</v>
      </c>
      <c r="N12" s="25">
        <f t="shared" si="8"/>
        <v>57.411764705882348</v>
      </c>
      <c r="O12" s="25">
        <v>0</v>
      </c>
      <c r="P12" s="25">
        <v>0</v>
      </c>
      <c r="Q12" s="25">
        <v>0</v>
      </c>
      <c r="R12" s="28">
        <v>19630</v>
      </c>
      <c r="S12" s="24">
        <v>20000</v>
      </c>
      <c r="T12" s="24">
        <f t="shared" si="5"/>
        <v>13741</v>
      </c>
      <c r="U12" s="25">
        <f t="shared" si="6"/>
        <v>68.704999999999998</v>
      </c>
      <c r="V12" s="30">
        <v>1214.75</v>
      </c>
      <c r="W12" s="25">
        <f t="shared" si="0"/>
        <v>38.916471962616825</v>
      </c>
      <c r="X12" s="25">
        <f t="shared" si="1"/>
        <v>24.563580607476634</v>
      </c>
      <c r="Y12" s="25">
        <f t="shared" si="7"/>
        <v>63.11872420262663</v>
      </c>
      <c r="Z12" s="24">
        <v>3424</v>
      </c>
    </row>
    <row r="13" spans="1:29" ht="33" customHeight="1" x14ac:dyDescent="0.25">
      <c r="A13" s="8" t="s">
        <v>18</v>
      </c>
      <c r="B13" s="6">
        <f>B6+B7+B8+B9+B11+B12+B10</f>
        <v>12386</v>
      </c>
      <c r="C13" s="11">
        <f>C6+C7+C8+C9+C10+C11+C12</f>
        <v>5335</v>
      </c>
      <c r="D13" s="11">
        <f>D6+D7+D8+D9+D10+D11+D12</f>
        <v>3790</v>
      </c>
      <c r="E13" s="12">
        <f>D13/C13*100</f>
        <v>71.040299906279287</v>
      </c>
      <c r="F13" s="11">
        <f>F6+F7+F8+F9+F10+F11+F12</f>
        <v>17155</v>
      </c>
      <c r="G13" s="11">
        <f>G6+G7+G8+G9+G10+G11+G12</f>
        <v>8596</v>
      </c>
      <c r="H13" s="12">
        <f t="shared" si="3"/>
        <v>50.107840279801806</v>
      </c>
      <c r="I13" s="11">
        <f>I6+I7+I8+I9+I10+I11+I12</f>
        <v>6560</v>
      </c>
      <c r="J13" s="12">
        <f>J6+J7+J8+J9+J10+J11+J12</f>
        <v>2179</v>
      </c>
      <c r="K13" s="12">
        <f t="shared" si="4"/>
        <v>33.216463414634148</v>
      </c>
      <c r="L13" s="11">
        <f>L6+L8+L7+L9+L10+L11+L12</f>
        <v>55100</v>
      </c>
      <c r="M13" s="11">
        <f>M6+M7+M8+M9+M10+M11+M12</f>
        <v>22721</v>
      </c>
      <c r="N13" s="12">
        <f t="shared" si="8"/>
        <v>41.235934664246827</v>
      </c>
      <c r="O13" s="12">
        <f>O6+O7+O8+O9+O10+O11+O12</f>
        <v>2500</v>
      </c>
      <c r="P13" s="12">
        <f>P6+P7+P8+P9+P10+P11+P12</f>
        <v>7948</v>
      </c>
      <c r="Q13" s="12">
        <f>P13/O13*100</f>
        <v>317.91999999999996</v>
      </c>
      <c r="R13" s="12">
        <f>SUM(R6:R12)</f>
        <v>55092</v>
      </c>
      <c r="S13" s="11">
        <f>S6+S7+S8+S9+S10+S11+S12</f>
        <v>57542</v>
      </c>
      <c r="T13" s="11">
        <f t="shared" si="5"/>
        <v>38564.399999999994</v>
      </c>
      <c r="U13" s="12">
        <f t="shared" si="6"/>
        <v>67.0195683153175</v>
      </c>
      <c r="V13" s="11">
        <f>V6+V7+V8+V9+V10+V11+V12</f>
        <v>12893.75</v>
      </c>
      <c r="W13" s="12">
        <f t="shared" si="0"/>
        <v>33.207850624399619</v>
      </c>
      <c r="X13" s="12">
        <f t="shared" si="1"/>
        <v>20.847512007684919</v>
      </c>
      <c r="Y13" s="12">
        <f>X13/W13*100</f>
        <v>62.778865887716066</v>
      </c>
      <c r="Z13" s="11">
        <f>Z6+Z7+Z8+Z9+Z10+Z11+Z12</f>
        <v>8328</v>
      </c>
    </row>
    <row r="14" spans="1:29" ht="33" customHeight="1" x14ac:dyDescent="0.25">
      <c r="A14" s="5" t="s">
        <v>19</v>
      </c>
      <c r="B14" s="4">
        <f>D14+G14</f>
        <v>1296</v>
      </c>
      <c r="C14" s="9"/>
      <c r="D14" s="9">
        <v>42</v>
      </c>
      <c r="E14" s="10"/>
      <c r="F14" s="9"/>
      <c r="G14" s="9">
        <v>1254</v>
      </c>
      <c r="H14" s="10"/>
      <c r="I14" s="9"/>
      <c r="J14" s="9">
        <v>1626.5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1100</v>
      </c>
      <c r="S14" s="9"/>
      <c r="T14" s="9">
        <f t="shared" ref="T14" si="10">R14*0.7</f>
        <v>770</v>
      </c>
      <c r="U14" s="10"/>
      <c r="V14" s="9">
        <v>85</v>
      </c>
      <c r="W14" s="9"/>
      <c r="X14" s="12"/>
      <c r="Y14" s="10"/>
      <c r="Z14" s="9">
        <v>222</v>
      </c>
    </row>
    <row r="15" spans="1:29" ht="33" customHeight="1" x14ac:dyDescent="0.25">
      <c r="A15" s="15" t="s">
        <v>20</v>
      </c>
      <c r="B15" s="6">
        <f>B13+B14</f>
        <v>13682</v>
      </c>
      <c r="C15" s="11">
        <f>C13+C14</f>
        <v>5335</v>
      </c>
      <c r="D15" s="11">
        <f>D13+D14</f>
        <v>3832</v>
      </c>
      <c r="E15" s="12">
        <f>D15/C15*100</f>
        <v>71.827553889409558</v>
      </c>
      <c r="F15" s="11">
        <f>F13+F14</f>
        <v>17155</v>
      </c>
      <c r="G15" s="11">
        <f>G13+G14</f>
        <v>9850</v>
      </c>
      <c r="H15" s="12">
        <f>G15/F15*100</f>
        <v>57.417662489070246</v>
      </c>
      <c r="I15" s="11">
        <f>I13+I14</f>
        <v>6560</v>
      </c>
      <c r="J15" s="11">
        <f>J13+J14</f>
        <v>3805.5</v>
      </c>
      <c r="K15" s="12">
        <f>J15/I15*100</f>
        <v>58.010670731707314</v>
      </c>
      <c r="L15" s="11">
        <f>L13+L14</f>
        <v>55100</v>
      </c>
      <c r="M15" s="11">
        <f>M13+M14</f>
        <v>22721</v>
      </c>
      <c r="N15" s="12">
        <f>M15/L15*100</f>
        <v>41.235934664246827</v>
      </c>
      <c r="O15" s="12">
        <f>O13+O14</f>
        <v>2500</v>
      </c>
      <c r="P15" s="12">
        <f>P13+P14</f>
        <v>7948</v>
      </c>
      <c r="Q15" s="12">
        <f>P15/O15*100</f>
        <v>317.91999999999996</v>
      </c>
      <c r="R15" s="12">
        <f>R13+R14</f>
        <v>56192</v>
      </c>
      <c r="S15" s="11">
        <f>S14+S13</f>
        <v>57542</v>
      </c>
      <c r="T15" s="11">
        <f>T14+T13</f>
        <v>39334.399999999994</v>
      </c>
      <c r="U15" s="12">
        <f>T15/S15*100</f>
        <v>68.357721316603516</v>
      </c>
      <c r="V15" s="11">
        <f>V13+V14</f>
        <v>12978.75</v>
      </c>
      <c r="W15" s="11"/>
      <c r="X15" s="12">
        <f>(J15*10*0.45/Z15)+(M15*10*0.31/Z15)+(P15*10*0.35/Z15)+(T15*10*0.17/Z15)</f>
        <v>21.315360233918128</v>
      </c>
      <c r="Y15" s="12"/>
      <c r="Z15" s="11">
        <f>Z13+Z14</f>
        <v>8550</v>
      </c>
    </row>
    <row r="16" spans="1:29" x14ac:dyDescent="0.2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x14ac:dyDescent="0.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2" right="0.11811023622047245" top="0.74803149606299213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tabSelected="1" zoomScale="75" zoomScaleNormal="75" workbookViewId="0">
      <selection activeCell="H5" sqref="H5"/>
    </sheetView>
  </sheetViews>
  <sheetFormatPr defaultRowHeight="15" x14ac:dyDescent="0.25"/>
  <cols>
    <col min="1" max="1" width="33.1406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1"/>
      <c r="AB1" s="1"/>
      <c r="AC1" s="1"/>
    </row>
    <row r="2" spans="1:77" ht="30.75" customHeight="1" x14ac:dyDescent="0.25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2"/>
      <c r="AB2" s="2"/>
      <c r="AC2" s="2"/>
    </row>
    <row r="3" spans="1:77" ht="26.25" customHeight="1" x14ac:dyDescent="0.25">
      <c r="A3" s="44" t="s">
        <v>0</v>
      </c>
      <c r="B3" s="58" t="s">
        <v>25</v>
      </c>
      <c r="C3" s="35" t="s">
        <v>24</v>
      </c>
      <c r="D3" s="36"/>
      <c r="E3" s="37"/>
      <c r="F3" s="35" t="s">
        <v>21</v>
      </c>
      <c r="G3" s="36"/>
      <c r="H3" s="37"/>
      <c r="I3" s="32" t="s">
        <v>10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41" t="s">
        <v>6</v>
      </c>
      <c r="W3" s="47" t="s">
        <v>7</v>
      </c>
      <c r="X3" s="48"/>
      <c r="Y3" s="49"/>
      <c r="Z3" s="44" t="s">
        <v>23</v>
      </c>
      <c r="AA3" s="2"/>
      <c r="AB3" s="2"/>
      <c r="AC3" s="2"/>
    </row>
    <row r="4" spans="1:77" ht="97.5" customHeight="1" x14ac:dyDescent="0.25">
      <c r="A4" s="56"/>
      <c r="B4" s="59"/>
      <c r="C4" s="38"/>
      <c r="D4" s="39"/>
      <c r="E4" s="40"/>
      <c r="F4" s="38"/>
      <c r="G4" s="39"/>
      <c r="H4" s="40"/>
      <c r="I4" s="43" t="s">
        <v>1</v>
      </c>
      <c r="J4" s="43"/>
      <c r="K4" s="43"/>
      <c r="L4" s="43" t="s">
        <v>2</v>
      </c>
      <c r="M4" s="43"/>
      <c r="N4" s="43"/>
      <c r="O4" s="53" t="s">
        <v>22</v>
      </c>
      <c r="P4" s="54"/>
      <c r="Q4" s="55"/>
      <c r="R4" s="41" t="s">
        <v>26</v>
      </c>
      <c r="S4" s="43" t="s">
        <v>27</v>
      </c>
      <c r="T4" s="43"/>
      <c r="U4" s="43"/>
      <c r="V4" s="42"/>
      <c r="W4" s="50"/>
      <c r="X4" s="51"/>
      <c r="Y4" s="52"/>
      <c r="Z4" s="45"/>
    </row>
    <row r="5" spans="1:77" ht="57.75" customHeight="1" x14ac:dyDescent="0.25">
      <c r="A5" s="57"/>
      <c r="B5" s="60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43"/>
      <c r="S5" s="3" t="s">
        <v>3</v>
      </c>
      <c r="T5" s="3" t="s">
        <v>4</v>
      </c>
      <c r="U5" s="4" t="s">
        <v>5</v>
      </c>
      <c r="V5" s="43"/>
      <c r="W5" s="3" t="s">
        <v>3</v>
      </c>
      <c r="X5" s="3" t="s">
        <v>8</v>
      </c>
      <c r="Y5" s="4" t="s">
        <v>5</v>
      </c>
      <c r="Z5" s="46"/>
    </row>
    <row r="6" spans="1:77" ht="33" customHeight="1" x14ac:dyDescent="0.25">
      <c r="A6" s="7" t="s">
        <v>28</v>
      </c>
      <c r="B6" s="4">
        <f>D6+G6</f>
        <v>81</v>
      </c>
      <c r="C6" s="9"/>
      <c r="D6" s="9"/>
      <c r="E6" s="10" t="e">
        <f>D6/C6*100</f>
        <v>#DIV/0!</v>
      </c>
      <c r="F6" s="9"/>
      <c r="G6" s="9">
        <v>81</v>
      </c>
      <c r="H6" s="10" t="e">
        <f>G6/F6*100</f>
        <v>#DIV/0!</v>
      </c>
      <c r="I6" s="9"/>
      <c r="J6" s="9">
        <v>168.5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 t="e">
        <f t="shared" ref="W6:W16" si="0">(I6*10*0.45/Z6)+(L6*10*0.31/Z6)+(O6*10*0.31/Z6)+(S6*10*0.17/Z6*0.7)</f>
        <v>#DIV/0!</v>
      </c>
      <c r="X6" s="10" t="e">
        <f t="shared" ref="X6:X16" si="1">(J6*10*0.45/Z6)+(M6*10*0.31/Z6)+(P6*10*0.35/Z6)+(T6*10*0.17/Z6)</f>
        <v>#DIV/0!</v>
      </c>
      <c r="Y6" s="10" t="e">
        <f>X6/W6*100</f>
        <v>#DIV/0!</v>
      </c>
      <c r="Z6" s="9"/>
    </row>
    <row r="7" spans="1:77" ht="33" customHeight="1" x14ac:dyDescent="0.25">
      <c r="A7" s="7" t="s">
        <v>29</v>
      </c>
      <c r="B7" s="4">
        <f>D7+G7</f>
        <v>300</v>
      </c>
      <c r="C7" s="9"/>
      <c r="D7" s="9">
        <v>0</v>
      </c>
      <c r="E7" s="10" t="e">
        <f t="shared" ref="E7:E15" si="2">D7/C7*100</f>
        <v>#DIV/0!</v>
      </c>
      <c r="F7" s="9"/>
      <c r="G7" s="9">
        <v>300</v>
      </c>
      <c r="H7" s="10" t="e">
        <f t="shared" ref="H7:H18" si="3">G7/F7*100</f>
        <v>#DIV/0!</v>
      </c>
      <c r="I7" s="9"/>
      <c r="J7" s="9">
        <v>100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60</v>
      </c>
      <c r="W7" s="10" t="e">
        <f t="shared" si="0"/>
        <v>#DIV/0!</v>
      </c>
      <c r="X7" s="10" t="e">
        <f t="shared" si="1"/>
        <v>#DIV/0!</v>
      </c>
      <c r="Y7" s="10" t="e">
        <f t="shared" ref="Y7:Y15" si="7">X7/W7*100</f>
        <v>#DIV/0!</v>
      </c>
      <c r="Z7" s="9"/>
    </row>
    <row r="8" spans="1:77" ht="33" customHeight="1" x14ac:dyDescent="0.25">
      <c r="A8" s="7" t="s">
        <v>30</v>
      </c>
      <c r="B8" s="4">
        <f t="shared" ref="B8:B21" si="8">D8+G8</f>
        <v>110</v>
      </c>
      <c r="C8" s="9"/>
      <c r="D8" s="9"/>
      <c r="E8" s="10" t="e">
        <f t="shared" si="2"/>
        <v>#DIV/0!</v>
      </c>
      <c r="F8" s="9"/>
      <c r="G8" s="22">
        <v>110</v>
      </c>
      <c r="H8" s="10" t="e">
        <f t="shared" si="3"/>
        <v>#DIV/0!</v>
      </c>
      <c r="I8" s="9">
        <v>0</v>
      </c>
      <c r="J8" s="22">
        <v>120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 t="e">
        <f t="shared" si="0"/>
        <v>#DIV/0!</v>
      </c>
      <c r="X8" s="10" t="e">
        <f t="shared" si="1"/>
        <v>#DIV/0!</v>
      </c>
      <c r="Y8" s="10" t="e">
        <f t="shared" si="7"/>
        <v>#DIV/0!</v>
      </c>
      <c r="Z8" s="9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77" s="13" customFormat="1" ht="33" customHeight="1" x14ac:dyDescent="0.25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25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 t="e">
        <f t="shared" si="0"/>
        <v>#DIV/0!</v>
      </c>
      <c r="X9" s="10" t="e">
        <f t="shared" si="1"/>
        <v>#DIV/0!</v>
      </c>
      <c r="Y9" s="10" t="e">
        <f t="shared" si="7"/>
        <v>#DIV/0!</v>
      </c>
      <c r="Z9" s="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77" ht="33" customHeight="1" x14ac:dyDescent="0.25">
      <c r="A10" s="7" t="s">
        <v>32</v>
      </c>
      <c r="B10" s="4">
        <f t="shared" si="8"/>
        <v>80</v>
      </c>
      <c r="C10" s="9"/>
      <c r="D10" s="9">
        <v>0</v>
      </c>
      <c r="E10" s="10" t="e">
        <f t="shared" si="2"/>
        <v>#DIV/0!</v>
      </c>
      <c r="F10" s="9"/>
      <c r="G10" s="9">
        <v>80</v>
      </c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>
        <v>1000</v>
      </c>
      <c r="S10" s="9"/>
      <c r="T10" s="9">
        <f t="shared" si="5"/>
        <v>700</v>
      </c>
      <c r="U10" s="10" t="e">
        <f t="shared" si="6"/>
        <v>#DIV/0!</v>
      </c>
      <c r="V10" s="9"/>
      <c r="W10" s="10" t="e">
        <f t="shared" si="0"/>
        <v>#DIV/0!</v>
      </c>
      <c r="X10" s="10" t="e">
        <f t="shared" si="1"/>
        <v>#DIV/0!</v>
      </c>
      <c r="Y10" s="10" t="e">
        <f t="shared" si="7"/>
        <v>#DIV/0!</v>
      </c>
      <c r="Z10" s="9"/>
      <c r="AF10" s="14"/>
    </row>
    <row r="11" spans="1:77" s="13" customFormat="1" ht="33" customHeight="1" x14ac:dyDescent="0.25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 t="e">
        <f t="shared" si="0"/>
        <v>#DIV/0!</v>
      </c>
      <c r="X11" s="10" t="e">
        <f t="shared" si="1"/>
        <v>#DIV/0!</v>
      </c>
      <c r="Y11" s="10" t="e">
        <f t="shared" si="7"/>
        <v>#DIV/0!</v>
      </c>
      <c r="Z11" s="9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77" ht="33" customHeight="1" x14ac:dyDescent="0.25">
      <c r="A12" s="7" t="s">
        <v>34</v>
      </c>
      <c r="B12" s="4">
        <f t="shared" si="8"/>
        <v>90</v>
      </c>
      <c r="C12" s="9"/>
      <c r="D12" s="9"/>
      <c r="E12" s="10" t="e">
        <f t="shared" si="2"/>
        <v>#DIV/0!</v>
      </c>
      <c r="F12" s="9"/>
      <c r="G12" s="9">
        <v>90</v>
      </c>
      <c r="H12" s="10" t="e">
        <f t="shared" si="3"/>
        <v>#DIV/0!</v>
      </c>
      <c r="I12" s="9"/>
      <c r="J12" s="9">
        <v>170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 t="e">
        <f t="shared" si="0"/>
        <v>#DIV/0!</v>
      </c>
      <c r="X12" s="10" t="e">
        <f t="shared" si="1"/>
        <v>#DIV/0!</v>
      </c>
      <c r="Y12" s="10" t="e">
        <f t="shared" si="7"/>
        <v>#DIV/0!</v>
      </c>
      <c r="Z12" s="9"/>
    </row>
    <row r="13" spans="1:77" ht="33" customHeight="1" x14ac:dyDescent="0.25">
      <c r="A13" s="7" t="s">
        <v>35</v>
      </c>
      <c r="B13" s="4">
        <f t="shared" si="8"/>
        <v>41</v>
      </c>
      <c r="C13" s="9"/>
      <c r="D13" s="9"/>
      <c r="E13" s="10" t="e">
        <f t="shared" si="2"/>
        <v>#DIV/0!</v>
      </c>
      <c r="F13" s="9"/>
      <c r="G13" s="9">
        <v>41</v>
      </c>
      <c r="H13" s="10" t="e">
        <f t="shared" si="3"/>
        <v>#DIV/0!</v>
      </c>
      <c r="I13" s="9"/>
      <c r="J13" s="9">
        <v>4</v>
      </c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25</v>
      </c>
      <c r="W13" s="10"/>
      <c r="X13" s="10"/>
      <c r="Y13" s="10" t="e">
        <f t="shared" si="7"/>
        <v>#DIV/0!</v>
      </c>
      <c r="Z13" s="9"/>
    </row>
    <row r="14" spans="1:77" ht="33" customHeight="1" x14ac:dyDescent="0.25">
      <c r="A14" s="7" t="s">
        <v>36</v>
      </c>
      <c r="B14" s="4">
        <f t="shared" si="8"/>
        <v>131</v>
      </c>
      <c r="C14" s="9"/>
      <c r="D14" s="9">
        <v>42</v>
      </c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235.5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77" ht="33" customHeight="1" x14ac:dyDescent="0.25">
      <c r="A15" s="7" t="s">
        <v>37</v>
      </c>
      <c r="B15" s="4">
        <f t="shared" si="8"/>
        <v>70</v>
      </c>
      <c r="C15" s="9"/>
      <c r="D15" s="9"/>
      <c r="E15" s="10" t="e">
        <f t="shared" si="2"/>
        <v>#DIV/0!</v>
      </c>
      <c r="F15" s="9"/>
      <c r="G15" s="9">
        <v>70</v>
      </c>
      <c r="H15" s="10" t="e">
        <f t="shared" si="3"/>
        <v>#DIV/0!</v>
      </c>
      <c r="I15" s="9"/>
      <c r="J15" s="9">
        <v>140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77" ht="33" customHeight="1" x14ac:dyDescent="0.25">
      <c r="A16" s="8" t="s">
        <v>18</v>
      </c>
      <c r="B16" s="6">
        <f>SUM(B6:B15)</f>
        <v>918</v>
      </c>
      <c r="C16" s="11">
        <f>SUM(C6:C15)</f>
        <v>0</v>
      </c>
      <c r="D16" s="11">
        <f>SUM(D6:D15)</f>
        <v>42</v>
      </c>
      <c r="E16" s="12" t="e">
        <f>D16/C16*100</f>
        <v>#DIV/0!</v>
      </c>
      <c r="F16" s="11">
        <f>SUM(F6:F15)</f>
        <v>0</v>
      </c>
      <c r="G16" s="11">
        <f>SUM(G6:G15)</f>
        <v>876</v>
      </c>
      <c r="H16" s="12" t="e">
        <f t="shared" si="3"/>
        <v>#DIV/0!</v>
      </c>
      <c r="I16" s="11">
        <f>SUM(I6:I15)</f>
        <v>0</v>
      </c>
      <c r="J16" s="11">
        <f>SUM(J6:J15)</f>
        <v>963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1100</v>
      </c>
      <c r="S16" s="12">
        <f>SUM(S6:S15)</f>
        <v>0</v>
      </c>
      <c r="T16" s="11">
        <f>R16*0.7</f>
        <v>770</v>
      </c>
      <c r="U16" s="12" t="e">
        <f t="shared" si="6"/>
        <v>#DIV/0!</v>
      </c>
      <c r="V16" s="12">
        <f>SUM(V6:V15)</f>
        <v>85</v>
      </c>
      <c r="W16" s="12" t="e">
        <f t="shared" si="0"/>
        <v>#DIV/0!</v>
      </c>
      <c r="X16" s="12" t="e">
        <f t="shared" si="1"/>
        <v>#DIV/0!</v>
      </c>
      <c r="Y16" s="12" t="e">
        <f>X16/W16*100</f>
        <v>#DIV/0!</v>
      </c>
      <c r="Z16" s="11">
        <f>Z6+Z7+Z8+Z9+Z10+Z11+Z12</f>
        <v>0</v>
      </c>
    </row>
    <row r="17" spans="1:26" ht="33" customHeight="1" x14ac:dyDescent="0.25">
      <c r="A17" s="7" t="s">
        <v>39</v>
      </c>
      <c r="B17" s="4">
        <f t="shared" si="8"/>
        <v>250</v>
      </c>
      <c r="C17" s="11"/>
      <c r="D17" s="11"/>
      <c r="E17" s="12"/>
      <c r="F17" s="11"/>
      <c r="G17" s="9">
        <v>250</v>
      </c>
      <c r="H17" s="12"/>
      <c r="I17" s="11"/>
      <c r="J17" s="9">
        <v>570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 x14ac:dyDescent="0.25">
      <c r="A18" s="7" t="s">
        <v>38</v>
      </c>
      <c r="B18" s="4">
        <f t="shared" si="8"/>
        <v>10</v>
      </c>
      <c r="C18" s="9"/>
      <c r="D18" s="9"/>
      <c r="E18" s="10" t="e">
        <f>D18/C18*100</f>
        <v>#DIV/0!</v>
      </c>
      <c r="F18" s="9"/>
      <c r="G18" s="9">
        <v>10</v>
      </c>
      <c r="H18" s="10" t="e">
        <f t="shared" si="3"/>
        <v>#DIV/0!</v>
      </c>
      <c r="I18" s="9"/>
      <c r="J18" s="9">
        <v>0</v>
      </c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/>
    </row>
    <row r="19" spans="1:26" ht="33" customHeight="1" x14ac:dyDescent="0.25">
      <c r="A19" s="7" t="s">
        <v>40</v>
      </c>
      <c r="B19" s="4">
        <f t="shared" si="8"/>
        <v>50</v>
      </c>
      <c r="C19" s="9"/>
      <c r="D19" s="9"/>
      <c r="E19" s="10"/>
      <c r="F19" s="9"/>
      <c r="G19" s="9">
        <v>50</v>
      </c>
      <c r="H19" s="10"/>
      <c r="I19" s="9"/>
      <c r="J19" s="9">
        <v>52.5</v>
      </c>
      <c r="K19" s="10"/>
      <c r="L19" s="9"/>
      <c r="M19" s="9"/>
      <c r="N19" s="10"/>
      <c r="O19" s="9"/>
      <c r="P19" s="9"/>
      <c r="Q19" s="10"/>
      <c r="R19" s="10"/>
      <c r="S19" s="9"/>
      <c r="T19" s="9"/>
      <c r="U19" s="10"/>
      <c r="V19" s="9"/>
      <c r="W19" s="9"/>
      <c r="X19" s="12"/>
      <c r="Y19" s="10"/>
      <c r="Z19" s="9"/>
    </row>
    <row r="20" spans="1:26" ht="33" customHeight="1" x14ac:dyDescent="0.25">
      <c r="A20" s="7" t="s">
        <v>44</v>
      </c>
      <c r="B20" s="4">
        <f t="shared" si="8"/>
        <v>68</v>
      </c>
      <c r="C20" s="9"/>
      <c r="D20" s="9"/>
      <c r="E20" s="10"/>
      <c r="F20" s="9"/>
      <c r="G20" s="9">
        <v>68</v>
      </c>
      <c r="H20" s="10"/>
      <c r="I20" s="9"/>
      <c r="J20" s="9">
        <v>41</v>
      </c>
      <c r="K20" s="10"/>
      <c r="L20" s="9"/>
      <c r="M20" s="9"/>
      <c r="N20" s="10"/>
      <c r="O20" s="9"/>
      <c r="P20" s="9"/>
      <c r="Q20" s="10"/>
      <c r="R20" s="10"/>
      <c r="S20" s="9"/>
      <c r="T20" s="9"/>
      <c r="U20" s="10"/>
      <c r="V20" s="9"/>
      <c r="W20" s="9"/>
      <c r="X20" s="12"/>
      <c r="Y20" s="10"/>
      <c r="Z20" s="9"/>
    </row>
    <row r="21" spans="1:26" ht="33" customHeight="1" x14ac:dyDescent="0.25">
      <c r="A21" s="15" t="s">
        <v>20</v>
      </c>
      <c r="B21" s="4">
        <f t="shared" si="8"/>
        <v>1296</v>
      </c>
      <c r="C21" s="11">
        <f>C16+C17+C18+C19</f>
        <v>0</v>
      </c>
      <c r="D21" s="11">
        <f>D16+D17+D18+D19+D20</f>
        <v>42</v>
      </c>
      <c r="E21" s="12" t="e">
        <f>D21/C21*100</f>
        <v>#DIV/0!</v>
      </c>
      <c r="F21" s="11">
        <f>F16+F17+F18</f>
        <v>0</v>
      </c>
      <c r="G21" s="11">
        <f>G16+G17+G18+G19+G20</f>
        <v>1254</v>
      </c>
      <c r="H21" s="12" t="e">
        <f>G21/F21*100</f>
        <v>#DIV/0!</v>
      </c>
      <c r="I21" s="11">
        <f>I16+I17+I18</f>
        <v>0</v>
      </c>
      <c r="J21" s="11">
        <f>J16+J17+J18+J19+J20</f>
        <v>1626.5</v>
      </c>
      <c r="K21" s="12" t="e">
        <f>J21/I21*100</f>
        <v>#DIV/0!</v>
      </c>
      <c r="L21" s="11">
        <f>L16+L17+L18</f>
        <v>0</v>
      </c>
      <c r="M21" s="11">
        <f>M16+M17+M18</f>
        <v>0</v>
      </c>
      <c r="N21" s="12" t="e">
        <f>M21/L21*100</f>
        <v>#DIV/0!</v>
      </c>
      <c r="O21" s="12">
        <f>O16+O18</f>
        <v>0</v>
      </c>
      <c r="P21" s="12">
        <f>P16+P18</f>
        <v>0</v>
      </c>
      <c r="Q21" s="12" t="e">
        <f>P21/O21*100</f>
        <v>#DIV/0!</v>
      </c>
      <c r="R21" s="11">
        <f>R16+R17+R18</f>
        <v>1100</v>
      </c>
      <c r="S21" s="11">
        <f>S16+S17+S18</f>
        <v>0</v>
      </c>
      <c r="T21" s="11">
        <f>T18+T16</f>
        <v>770</v>
      </c>
      <c r="U21" s="12" t="e">
        <f>T21/S21*100</f>
        <v>#DIV/0!</v>
      </c>
      <c r="V21" s="11">
        <f>V18+V16</f>
        <v>85</v>
      </c>
      <c r="W21" s="11"/>
      <c r="X21" s="12" t="e">
        <f>(J21*10*0.45/Z21)+(M21*10*0.31/Z21)+(P21*10*0.35/Z21)+(T21*10*0.17/Z21)</f>
        <v>#DIV/0!</v>
      </c>
      <c r="Y21" s="12"/>
      <c r="Z21" s="11">
        <f>Z16+Z18</f>
        <v>0</v>
      </c>
    </row>
    <row r="22" spans="1:26" ht="23.25" x14ac:dyDescent="0.25">
      <c r="A22" s="18" t="s">
        <v>43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6" ht="23.25" customHeight="1" x14ac:dyDescent="0.35">
      <c r="A23" s="14"/>
      <c r="B23" s="19" t="s">
        <v>41</v>
      </c>
      <c r="C23" s="19"/>
      <c r="D23" s="19"/>
      <c r="E23" s="19"/>
      <c r="F23" s="19"/>
      <c r="G23" s="19"/>
      <c r="H23" s="19"/>
      <c r="I23" s="20"/>
      <c r="J23" s="2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23.25" customHeight="1" x14ac:dyDescent="0.35">
      <c r="A24" s="19"/>
      <c r="B24" s="19" t="s">
        <v>42</v>
      </c>
      <c r="C24" s="19"/>
      <c r="D24" s="19"/>
      <c r="E24" s="19"/>
      <c r="F24" s="19"/>
      <c r="G24" s="19"/>
      <c r="H24" s="19"/>
      <c r="I24" s="20"/>
      <c r="J24" s="2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6" ht="23.25" customHeight="1" x14ac:dyDescent="0.35">
      <c r="A25" s="19"/>
      <c r="B25" s="19"/>
      <c r="C25" s="19"/>
      <c r="D25" s="19"/>
      <c r="E25" s="19"/>
      <c r="F25" s="19"/>
      <c r="G25" s="19"/>
      <c r="H25" s="19"/>
      <c r="I25" s="20"/>
      <c r="J25" s="20"/>
    </row>
    <row r="26" spans="1:2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2019-10-01T03:29:12Z</cp:lastPrinted>
  <dcterms:created xsi:type="dcterms:W3CDTF">2018-08-07T03:18:54Z</dcterms:created>
  <dcterms:modified xsi:type="dcterms:W3CDTF">2019-10-01T04:24:05Z</dcterms:modified>
</cp:coreProperties>
</file>