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220" windowHeight="7416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КФХ'!$A$1:$AA$28</definedName>
  </definedNames>
  <calcPr calcId="125725"/>
</workbook>
</file>

<file path=xl/calcChain.xml><?xml version="1.0" encoding="utf-8"?>
<calcChain xmlns="http://schemas.openxmlformats.org/spreadsheetml/2006/main">
  <c r="D13" i="1"/>
  <c r="E13" s="1"/>
  <c r="D6" l="1"/>
  <c r="F13" l="1"/>
  <c r="F7" l="1"/>
  <c r="F8"/>
  <c r="F9"/>
  <c r="F10"/>
  <c r="F11"/>
  <c r="F6"/>
  <c r="D7"/>
  <c r="D8"/>
  <c r="D9"/>
  <c r="D10"/>
  <c r="D11"/>
  <c r="H27" l="1"/>
  <c r="O7"/>
  <c r="O8"/>
  <c r="O9"/>
  <c r="O10"/>
  <c r="O11"/>
  <c r="O6"/>
  <c r="K12" l="1"/>
  <c r="J12"/>
  <c r="I7"/>
  <c r="I8"/>
  <c r="I9"/>
  <c r="I10"/>
  <c r="I11"/>
  <c r="I13"/>
  <c r="I6"/>
  <c r="H12"/>
  <c r="H14" s="1"/>
  <c r="G12"/>
  <c r="G14" s="1"/>
  <c r="I26"/>
  <c r="I28" s="1"/>
  <c r="K21"/>
  <c r="K22"/>
  <c r="K23"/>
  <c r="K24"/>
  <c r="K25"/>
  <c r="K27"/>
  <c r="K20"/>
  <c r="G26"/>
  <c r="G28" s="1"/>
  <c r="H21"/>
  <c r="H22"/>
  <c r="H23"/>
  <c r="H24"/>
  <c r="H25"/>
  <c r="H20"/>
  <c r="I14" l="1"/>
  <c r="I12"/>
  <c r="N26"/>
  <c r="M21" l="1"/>
  <c r="M22"/>
  <c r="M23"/>
  <c r="M24"/>
  <c r="M27"/>
  <c r="M20"/>
  <c r="M26" s="1"/>
  <c r="M28" s="1"/>
  <c r="M27" i="2" l="1"/>
  <c r="AA26" i="1" l="1"/>
  <c r="Q26"/>
  <c r="R26"/>
  <c r="S26"/>
  <c r="T26"/>
  <c r="U26"/>
  <c r="V26"/>
  <c r="W26"/>
  <c r="X26"/>
  <c r="Y26"/>
  <c r="Z26"/>
  <c r="O26"/>
  <c r="P26"/>
  <c r="L26"/>
  <c r="J26"/>
  <c r="K26" s="1"/>
  <c r="F26"/>
  <c r="H26" s="1"/>
  <c r="D26"/>
  <c r="C26"/>
  <c r="W12"/>
  <c r="V12"/>
  <c r="T12"/>
  <c r="S12"/>
  <c r="Q12"/>
  <c r="P12"/>
  <c r="N12"/>
  <c r="M12"/>
  <c r="C12"/>
  <c r="D9" i="2" l="1"/>
  <c r="E9" s="1"/>
  <c r="F9"/>
  <c r="I9"/>
  <c r="L9"/>
  <c r="O9"/>
  <c r="R9"/>
  <c r="U9"/>
  <c r="X9"/>
  <c r="B9" l="1"/>
  <c r="F10"/>
  <c r="D10"/>
  <c r="E10" s="1"/>
  <c r="N12"/>
  <c r="M12"/>
  <c r="K12"/>
  <c r="J12"/>
  <c r="G12"/>
  <c r="H12"/>
  <c r="C12"/>
  <c r="X10"/>
  <c r="U10"/>
  <c r="R10"/>
  <c r="O10"/>
  <c r="L10"/>
  <c r="I10"/>
  <c r="B10" l="1"/>
  <c r="F12" i="1" l="1"/>
  <c r="F14" s="1"/>
  <c r="P28" l="1"/>
  <c r="R28"/>
  <c r="T28"/>
  <c r="V28"/>
  <c r="X28"/>
  <c r="Z28"/>
  <c r="AA28"/>
  <c r="O28"/>
  <c r="Q28"/>
  <c r="S28"/>
  <c r="U28"/>
  <c r="W28"/>
  <c r="Y28"/>
  <c r="X5" i="2"/>
  <c r="X6"/>
  <c r="X7"/>
  <c r="X8"/>
  <c r="U5"/>
  <c r="U6"/>
  <c r="U7"/>
  <c r="U8"/>
  <c r="R5"/>
  <c r="R6"/>
  <c r="R7"/>
  <c r="R8"/>
  <c r="O5"/>
  <c r="O6"/>
  <c r="O7"/>
  <c r="O8"/>
  <c r="L5"/>
  <c r="L6"/>
  <c r="L7"/>
  <c r="L8"/>
  <c r="I5"/>
  <c r="I6"/>
  <c r="I7"/>
  <c r="I8"/>
  <c r="X27"/>
  <c r="T27"/>
  <c r="U27"/>
  <c r="V27"/>
  <c r="W27"/>
  <c r="O27"/>
  <c r="P27"/>
  <c r="Q27"/>
  <c r="R27"/>
  <c r="S27"/>
  <c r="N27"/>
  <c r="J18"/>
  <c r="J19"/>
  <c r="J20"/>
  <c r="J21"/>
  <c r="J22"/>
  <c r="J23"/>
  <c r="J24"/>
  <c r="J25"/>
  <c r="J26"/>
  <c r="I27"/>
  <c r="F18"/>
  <c r="F19"/>
  <c r="F20"/>
  <c r="F21"/>
  <c r="F22"/>
  <c r="H22" s="1"/>
  <c r="F23"/>
  <c r="H23" s="1"/>
  <c r="F24"/>
  <c r="H24" s="1"/>
  <c r="F25"/>
  <c r="H25" s="1"/>
  <c r="F26"/>
  <c r="H26" s="1"/>
  <c r="E27"/>
  <c r="D27"/>
  <c r="C27"/>
  <c r="K27"/>
  <c r="J27" s="1"/>
  <c r="F27" l="1"/>
  <c r="H27" s="1"/>
  <c r="N28" i="1" l="1"/>
  <c r="O12" i="2" l="1"/>
  <c r="L12"/>
  <c r="H21" l="1"/>
  <c r="H20"/>
  <c r="H19"/>
  <c r="H18"/>
  <c r="T12"/>
  <c r="S12"/>
  <c r="Q12"/>
  <c r="P12"/>
  <c r="F8"/>
  <c r="D8"/>
  <c r="E8" s="1"/>
  <c r="F7"/>
  <c r="D7"/>
  <c r="E7" s="1"/>
  <c r="F6"/>
  <c r="D6"/>
  <c r="F5"/>
  <c r="D5"/>
  <c r="E5" s="1"/>
  <c r="F12" l="1"/>
  <c r="E6"/>
  <c r="D12"/>
  <c r="E12" s="1"/>
  <c r="R12"/>
  <c r="U12"/>
  <c r="W12"/>
  <c r="V12"/>
  <c r="B5"/>
  <c r="B6"/>
  <c r="B7"/>
  <c r="B8"/>
  <c r="I12"/>
  <c r="X12" l="1"/>
  <c r="B12"/>
  <c r="E7" i="1"/>
  <c r="C14"/>
  <c r="L28"/>
  <c r="J28"/>
  <c r="K28" s="1"/>
  <c r="F28"/>
  <c r="H28" s="1"/>
  <c r="E27"/>
  <c r="D28"/>
  <c r="C28"/>
  <c r="E25"/>
  <c r="E24"/>
  <c r="E23"/>
  <c r="E22"/>
  <c r="E21"/>
  <c r="E20"/>
  <c r="E8"/>
  <c r="E9"/>
  <c r="E10"/>
  <c r="E11"/>
  <c r="X13"/>
  <c r="W14"/>
  <c r="V14"/>
  <c r="X11"/>
  <c r="X10"/>
  <c r="X9"/>
  <c r="X8"/>
  <c r="X7"/>
  <c r="X6"/>
  <c r="U13"/>
  <c r="T14"/>
  <c r="U11"/>
  <c r="U10"/>
  <c r="U9"/>
  <c r="U8"/>
  <c r="U7"/>
  <c r="U6"/>
  <c r="R13"/>
  <c r="P14"/>
  <c r="R11"/>
  <c r="R10"/>
  <c r="R9"/>
  <c r="R8"/>
  <c r="R7"/>
  <c r="R6"/>
  <c r="O13"/>
  <c r="L13"/>
  <c r="K14"/>
  <c r="J14"/>
  <c r="L6"/>
  <c r="L7"/>
  <c r="L8"/>
  <c r="L9"/>
  <c r="L10"/>
  <c r="L11"/>
  <c r="E6" l="1"/>
  <c r="D12"/>
  <c r="N14"/>
  <c r="M14"/>
  <c r="B6"/>
  <c r="B13"/>
  <c r="B10"/>
  <c r="B8"/>
  <c r="B9"/>
  <c r="R12"/>
  <c r="B7"/>
  <c r="B11"/>
  <c r="E28"/>
  <c r="E26"/>
  <c r="X14"/>
  <c r="X12"/>
  <c r="U14"/>
  <c r="U12"/>
  <c r="Q14"/>
  <c r="R14" s="1"/>
  <c r="O12"/>
  <c r="L14"/>
  <c r="L12"/>
  <c r="O14" l="1"/>
  <c r="D14"/>
  <c r="B12"/>
  <c r="E12"/>
  <c r="E14" l="1"/>
  <c r="B14"/>
</calcChain>
</file>

<file path=xl/sharedStrings.xml><?xml version="1.0" encoding="utf-8"?>
<sst xmlns="http://schemas.openxmlformats.org/spreadsheetml/2006/main" count="159" uniqueCount="73">
  <si>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</si>
  <si>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</si>
  <si>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</si>
  <si>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</si>
  <si>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</si>
  <si>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</si>
  <si>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</si>
  <si>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</si>
  <si>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</si>
  <si>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</si>
  <si>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</si>
  <si>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</si>
  <si>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</si>
  <si>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</si>
  <si>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</si>
  <si>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</si>
  <si>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</si>
  <si>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</si>
  <si>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</si>
  <si>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</si>
  <si>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</si>
  <si>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</si>
  <si>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</si>
  <si>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</si>
  <si>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</si>
  <si>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посеяно озимых, всего, в том числе:</t>
  </si>
  <si>
    <t xml:space="preserve">пшеница 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</si>
  <si>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</si>
  <si>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</si>
  <si>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</si>
  <si>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</si>
  <si>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</si>
  <si>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</si>
  <si>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</si>
  <si>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</si>
  <si>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</si>
  <si>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КФХ Мартюшев В.А.</t>
  </si>
  <si>
    <t>КХ Кадочников В.А.</t>
  </si>
  <si>
    <t>КФХ Филимонов М.П.</t>
  </si>
  <si>
    <t>картошка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</si>
  <si>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</si>
  <si>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</si>
  <si>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</si>
  <si>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</si>
  <si>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</si>
  <si>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</si>
  <si>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</si>
  <si>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</si>
  <si>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</si>
  <si>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</si>
  <si>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</si>
  <si>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</si>
  <si>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</si>
  <si>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</si>
  <si>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КФХ Мартюшев П.А.</t>
  </si>
  <si>
    <t>КФХ Лесникова Н.П.</t>
  </si>
  <si>
    <t>КФХ Лесинкова Н.П.</t>
  </si>
  <si>
    <t>тритикали</t>
  </si>
  <si>
    <t>намолот, тонн</t>
  </si>
  <si>
    <t>тритикале</t>
  </si>
  <si>
    <t>горох и вика</t>
  </si>
  <si>
    <t>Озимые культуры</t>
  </si>
  <si>
    <t>Засыпано семян, тонн</t>
  </si>
  <si>
    <t>Вспашка зяби, га</t>
  </si>
  <si>
    <t>в т. ч. на зерно, га</t>
  </si>
  <si>
    <t>посеяно озимых, всего, га</t>
  </si>
  <si>
    <t>на фураж, тонн</t>
  </si>
  <si>
    <t>яров. пшеница</t>
  </si>
  <si>
    <t>озим. пшеница</t>
  </si>
  <si>
    <t>Запрессовано соломы, тонн</t>
  </si>
  <si>
    <t>Средняя урожайнось,ц/ га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</si>
  <si>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      на 30.09.2022 года</t>
  </si>
  <si>
    <t>Информация о ходе уборки урожая, сева озимых и вспашки зяби по Верещагинскому городскому округу Пермского края на 01.11.2022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</si>
</sst>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2" fontId="6" fillId="0" borderId="1" xfId="0" applyNumberFormat="1" applyFont="1" applyBorder="1"/>
    <xf numFmtId="0" fontId="8" fillId="0" borderId="1" xfId="0" applyFont="1" applyBorder="1"/>
    <xf numFmtId="2" fontId="8" fillId="0" borderId="1" xfId="0" applyNumberFormat="1" applyFont="1" applyBorder="1"/>
    <xf numFmtId="0" fontId="7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Fill="1" applyBorder="1"/>
    <xf numFmtId="0" fontId="5" fillId="0" borderId="0" xfId="0" applyFont="1" applyFill="1"/>
    <xf numFmtId="164" fontId="6" fillId="0" borderId="1" xfId="0" applyNumberFormat="1" applyFont="1" applyBorder="1"/>
    <xf numFmtId="0" fontId="6" fillId="2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164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0" fontId="13" fillId="3" borderId="1" xfId="0" applyFont="1" applyFill="1" applyBorder="1"/>
    <xf numFmtId="0" fontId="6" fillId="3" borderId="0" xfId="0" applyFont="1" applyFill="1" applyBorder="1"/>
    <xf numFmtId="2" fontId="6" fillId="3" borderId="0" xfId="0" applyNumberFormat="1" applyFont="1" applyFill="1" applyBorder="1"/>
    <xf numFmtId="0" fontId="9" fillId="3" borderId="1" xfId="0" applyFont="1" applyFill="1" applyBorder="1"/>
    <xf numFmtId="2" fontId="13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2" fontId="8" fillId="3" borderId="0" xfId="0" applyNumberFormat="1" applyFont="1" applyFill="1" applyBorder="1"/>
    <xf numFmtId="0" fontId="0" fillId="3" borderId="0" xfId="0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6" fillId="3" borderId="0" xfId="0" applyFont="1" applyFill="1"/>
    <xf numFmtId="0" fontId="7" fillId="3" borderId="0" xfId="0" applyFont="1" applyFill="1"/>
    <xf numFmtId="0" fontId="1" fillId="3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2" fontId="6" fillId="0" borderId="1" xfId="0" applyNumberFormat="1" applyFont="1" applyFill="1" applyBorder="1"/>
    <xf numFmtId="164" fontId="8" fillId="2" borderId="1" xfId="0" applyNumberFormat="1" applyFont="1" applyFill="1" applyBorder="1"/>
    <xf numFmtId="0" fontId="8" fillId="2" borderId="1" xfId="0" applyFont="1" applyFill="1" applyBorder="1"/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2"/>
  <sheetViews>
    <sheetView tabSelected="1" view="pageBreakPreview" topLeftCell="F13" zoomScale="69" zoomScaleNormal="100" zoomScaleSheetLayoutView="69" workbookViewId="0">
      <selection activeCell="Y25" sqref="Y25"/>
    </sheetView>
  </sheetViews>
  <sheetFormatPr defaultColWidth="8.88671875" defaultRowHeight="14.4"/>
  <cols>
    <col min="1" max="1" width="34.44140625" style="26" customWidth="1"/>
    <col min="2" max="2" width="9.33203125" style="26" customWidth="1"/>
    <col min="3" max="3" width="11.5546875" style="26" customWidth="1"/>
    <col min="4" max="5" width="12" style="26" customWidth="1"/>
    <col min="6" max="6" width="14.88671875" style="26" customWidth="1"/>
    <col min="7" max="7" width="11.44140625" style="26" customWidth="1"/>
    <col min="8" max="8" width="15.88671875" style="26" customWidth="1"/>
    <col min="9" max="9" width="15" style="26" customWidth="1"/>
    <col min="10" max="10" width="15.88671875" style="26" customWidth="1"/>
    <col min="11" max="11" width="13.88671875" style="26" customWidth="1"/>
    <col min="12" max="12" width="15.6640625" style="26" customWidth="1"/>
    <col min="13" max="13" width="15.5546875" style="26" customWidth="1"/>
    <col min="14" max="14" width="11.88671875" style="26" customWidth="1"/>
    <col min="15" max="15" width="12.44140625" style="26" customWidth="1"/>
    <col min="16" max="16" width="11" style="26" customWidth="1"/>
    <col min="17" max="17" width="10.6640625" style="26" customWidth="1"/>
    <col min="18" max="18" width="14.44140625" style="26" customWidth="1"/>
    <col min="19" max="19" width="10.88671875" style="26" customWidth="1"/>
    <col min="20" max="20" width="12.109375" style="26" customWidth="1"/>
    <col min="21" max="21" width="11.6640625" style="26" customWidth="1"/>
    <col min="22" max="22" width="10.6640625" style="26" customWidth="1"/>
    <col min="23" max="23" width="10.109375" style="26" customWidth="1"/>
    <col min="24" max="24" width="11.44140625" style="26" customWidth="1"/>
    <col min="25" max="25" width="11.6640625" style="26" customWidth="1"/>
    <col min="26" max="26" width="13.44140625" style="26" customWidth="1"/>
    <col min="27" max="27" width="11.44140625" style="26" customWidth="1"/>
    <col min="28" max="28" width="5.44140625" style="26" customWidth="1"/>
    <col min="29" max="16384" width="8.88671875" style="26"/>
  </cols>
  <sheetData>
    <row r="1" spans="1:29" ht="42" customHeight="1">
      <c r="A1" s="76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9" ht="77.25" customHeight="1">
      <c r="A2" s="69" t="s">
        <v>0</v>
      </c>
      <c r="B2" s="69" t="s">
        <v>70</v>
      </c>
      <c r="C2" s="75" t="s">
        <v>14</v>
      </c>
      <c r="D2" s="75"/>
      <c r="E2" s="75"/>
      <c r="F2" s="69" t="s">
        <v>2</v>
      </c>
      <c r="G2" s="75" t="s">
        <v>3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48"/>
      <c r="Z2" s="48"/>
      <c r="AA2" s="48"/>
    </row>
    <row r="3" spans="1:29" ht="34.5" customHeight="1">
      <c r="A3" s="79"/>
      <c r="B3" s="79"/>
      <c r="C3" s="75" t="s">
        <v>7</v>
      </c>
      <c r="D3" s="75" t="s">
        <v>8</v>
      </c>
      <c r="E3" s="75" t="s">
        <v>1</v>
      </c>
      <c r="F3" s="70"/>
      <c r="G3" s="75" t="s">
        <v>4</v>
      </c>
      <c r="H3" s="75"/>
      <c r="I3" s="75"/>
      <c r="J3" s="71" t="s">
        <v>9</v>
      </c>
      <c r="K3" s="71"/>
      <c r="L3" s="71"/>
      <c r="M3" s="71" t="s">
        <v>10</v>
      </c>
      <c r="N3" s="71"/>
      <c r="O3" s="71"/>
      <c r="P3" s="71" t="s">
        <v>11</v>
      </c>
      <c r="Q3" s="71"/>
      <c r="R3" s="71"/>
      <c r="S3" s="71" t="s">
        <v>12</v>
      </c>
      <c r="T3" s="71"/>
      <c r="U3" s="71"/>
      <c r="V3" s="75" t="s">
        <v>60</v>
      </c>
      <c r="W3" s="75"/>
      <c r="X3" s="75"/>
      <c r="Y3" s="78"/>
      <c r="Z3" s="78"/>
      <c r="AA3" s="78"/>
    </row>
    <row r="4" spans="1:29" ht="138.75" customHeight="1">
      <c r="A4" s="80"/>
      <c r="B4" s="80"/>
      <c r="C4" s="75"/>
      <c r="D4" s="75"/>
      <c r="E4" s="75"/>
      <c r="F4" s="71"/>
      <c r="G4" s="46" t="s">
        <v>5</v>
      </c>
      <c r="H4" s="46" t="s">
        <v>50</v>
      </c>
      <c r="I4" s="46" t="s">
        <v>6</v>
      </c>
      <c r="J4" s="46" t="s">
        <v>5</v>
      </c>
      <c r="K4" s="46" t="s">
        <v>50</v>
      </c>
      <c r="L4" s="46" t="s">
        <v>6</v>
      </c>
      <c r="M4" s="46" t="s">
        <v>5</v>
      </c>
      <c r="N4" s="46" t="s">
        <v>50</v>
      </c>
      <c r="O4" s="46" t="s">
        <v>6</v>
      </c>
      <c r="P4" s="46" t="s">
        <v>5</v>
      </c>
      <c r="Q4" s="46" t="s">
        <v>50</v>
      </c>
      <c r="R4" s="46" t="s">
        <v>6</v>
      </c>
      <c r="S4" s="46" t="s">
        <v>5</v>
      </c>
      <c r="T4" s="46" t="s">
        <v>13</v>
      </c>
      <c r="U4" s="46" t="s">
        <v>6</v>
      </c>
      <c r="V4" s="46" t="s">
        <v>5</v>
      </c>
      <c r="W4" s="46" t="s">
        <v>50</v>
      </c>
      <c r="X4" s="46" t="s">
        <v>6</v>
      </c>
      <c r="Y4" s="47"/>
      <c r="Z4" s="47"/>
      <c r="AA4" s="47"/>
    </row>
    <row r="5" spans="1:29" ht="22.5" customHeight="1">
      <c r="A5" s="52">
        <v>1</v>
      </c>
      <c r="B5" s="52">
        <v>2</v>
      </c>
      <c r="C5" s="53">
        <v>3</v>
      </c>
      <c r="D5" s="53">
        <v>4</v>
      </c>
      <c r="E5" s="53">
        <v>5</v>
      </c>
      <c r="F5" s="52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53">
        <v>19</v>
      </c>
      <c r="T5" s="53">
        <v>20</v>
      </c>
      <c r="U5" s="53">
        <v>21</v>
      </c>
      <c r="V5" s="53">
        <v>22</v>
      </c>
      <c r="W5" s="53">
        <v>23</v>
      </c>
      <c r="X5" s="53">
        <v>24</v>
      </c>
      <c r="Y5" s="49"/>
      <c r="Z5" s="49"/>
      <c r="AA5" s="49"/>
    </row>
    <row r="6" spans="1:29" s="19" customFormat="1" ht="42" customHeight="1">
      <c r="A6" s="56" t="s">
        <v>15</v>
      </c>
      <c r="B6" s="15">
        <f t="shared" ref="B6:B11" si="0">F6/D6*10</f>
        <v>12.907999999999999</v>
      </c>
      <c r="C6" s="16">
        <v>250</v>
      </c>
      <c r="D6" s="16">
        <f>G6+J6+M6+P6+S6+V6+C20+F20+I20</f>
        <v>250</v>
      </c>
      <c r="E6" s="23">
        <f t="shared" ref="E6:E11" si="1">D6/C6*100</f>
        <v>100</v>
      </c>
      <c r="F6" s="16">
        <f t="shared" ref="F6:F11" si="2">H6+K6+N6+Q6+T6+W6+D20+G20+J20</f>
        <v>322.7</v>
      </c>
      <c r="G6" s="16">
        <v>80</v>
      </c>
      <c r="H6" s="16">
        <v>64</v>
      </c>
      <c r="I6" s="16">
        <f>H6/G6*10</f>
        <v>8</v>
      </c>
      <c r="J6" s="16">
        <v>90</v>
      </c>
      <c r="K6" s="16">
        <v>133.4</v>
      </c>
      <c r="L6" s="15">
        <f t="shared" ref="L6:L12" si="3">K6/J6*10</f>
        <v>14.822222222222223</v>
      </c>
      <c r="M6" s="16">
        <v>80</v>
      </c>
      <c r="N6" s="16">
        <v>125.3</v>
      </c>
      <c r="O6" s="15">
        <f>N6/M6*10</f>
        <v>15.6625</v>
      </c>
      <c r="P6" s="16"/>
      <c r="Q6" s="16"/>
      <c r="R6" s="15" t="e">
        <f t="shared" ref="R6:R12" si="4">Q6/P6*10</f>
        <v>#DIV/0!</v>
      </c>
      <c r="S6" s="16"/>
      <c r="T6" s="16"/>
      <c r="U6" s="15" t="e">
        <f t="shared" ref="U6:U12" si="5">T6/S6*10</f>
        <v>#DIV/0!</v>
      </c>
      <c r="V6" s="16">
        <v>0</v>
      </c>
      <c r="W6" s="16"/>
      <c r="X6" s="15" t="e">
        <f t="shared" ref="X6:X12" si="6">W6/V6*10</f>
        <v>#DIV/0!</v>
      </c>
      <c r="Y6" s="17"/>
      <c r="Z6" s="17"/>
      <c r="AA6" s="18"/>
    </row>
    <row r="7" spans="1:29" s="19" customFormat="1" ht="42" customHeight="1">
      <c r="A7" s="56" t="s">
        <v>16</v>
      </c>
      <c r="B7" s="15">
        <f t="shared" si="0"/>
        <v>2.442446043165468</v>
      </c>
      <c r="C7" s="16">
        <v>383</v>
      </c>
      <c r="D7" s="16">
        <f t="shared" ref="D7:D11" si="7">G7+J7+M7+P7+V7+C21+F21+I21</f>
        <v>278</v>
      </c>
      <c r="E7" s="23">
        <f t="shared" si="1"/>
        <v>72.58485639686684</v>
      </c>
      <c r="F7" s="16">
        <f t="shared" si="2"/>
        <v>67.900000000000006</v>
      </c>
      <c r="G7" s="16"/>
      <c r="H7" s="16"/>
      <c r="I7" s="16" t="e">
        <f t="shared" ref="I7:I14" si="8">H7/G7*10</f>
        <v>#DIV/0!</v>
      </c>
      <c r="J7" s="16">
        <v>233</v>
      </c>
      <c r="K7" s="16">
        <v>48.6</v>
      </c>
      <c r="L7" s="15">
        <f t="shared" si="3"/>
        <v>2.0858369098712446</v>
      </c>
      <c r="M7" s="16">
        <v>45</v>
      </c>
      <c r="N7" s="16">
        <v>19.3</v>
      </c>
      <c r="O7" s="15">
        <f t="shared" ref="O7:O11" si="9">N7/M7*10</f>
        <v>4.2888888888888896</v>
      </c>
      <c r="P7" s="16"/>
      <c r="Q7" s="16"/>
      <c r="R7" s="15" t="e">
        <f t="shared" si="4"/>
        <v>#DIV/0!</v>
      </c>
      <c r="S7" s="16"/>
      <c r="T7" s="16"/>
      <c r="U7" s="15" t="e">
        <f t="shared" si="5"/>
        <v>#DIV/0!</v>
      </c>
      <c r="V7" s="16"/>
      <c r="W7" s="16"/>
      <c r="X7" s="15" t="e">
        <f t="shared" si="6"/>
        <v>#DIV/0!</v>
      </c>
      <c r="Y7" s="17"/>
      <c r="Z7" s="17"/>
      <c r="AA7" s="18"/>
    </row>
    <row r="8" spans="1:29" s="19" customFormat="1" ht="42" customHeight="1">
      <c r="A8" s="56" t="s">
        <v>17</v>
      </c>
      <c r="B8" s="15">
        <f t="shared" si="0"/>
        <v>17.2</v>
      </c>
      <c r="C8" s="16">
        <v>200</v>
      </c>
      <c r="D8" s="16">
        <f t="shared" si="7"/>
        <v>200</v>
      </c>
      <c r="E8" s="23">
        <f t="shared" si="1"/>
        <v>100</v>
      </c>
      <c r="F8" s="16">
        <f t="shared" si="2"/>
        <v>344</v>
      </c>
      <c r="G8" s="16"/>
      <c r="H8" s="16"/>
      <c r="I8" s="16" t="e">
        <f t="shared" si="8"/>
        <v>#DIV/0!</v>
      </c>
      <c r="J8" s="16"/>
      <c r="K8" s="16"/>
      <c r="L8" s="15" t="e">
        <f t="shared" si="3"/>
        <v>#DIV/0!</v>
      </c>
      <c r="M8" s="16">
        <v>200</v>
      </c>
      <c r="N8" s="16">
        <v>344</v>
      </c>
      <c r="O8" s="15">
        <f t="shared" si="9"/>
        <v>17.2</v>
      </c>
      <c r="P8" s="16"/>
      <c r="Q8" s="16"/>
      <c r="R8" s="15" t="e">
        <f t="shared" si="4"/>
        <v>#DIV/0!</v>
      </c>
      <c r="S8" s="16"/>
      <c r="T8" s="16"/>
      <c r="U8" s="15" t="e">
        <f t="shared" si="5"/>
        <v>#DIV/0!</v>
      </c>
      <c r="V8" s="16"/>
      <c r="W8" s="16"/>
      <c r="X8" s="15" t="e">
        <f t="shared" si="6"/>
        <v>#DIV/0!</v>
      </c>
      <c r="Y8" s="17"/>
      <c r="Z8" s="17"/>
      <c r="AA8" s="18"/>
    </row>
    <row r="9" spans="1:29" s="19" customFormat="1" ht="42" customHeight="1">
      <c r="A9" s="56" t="s">
        <v>18</v>
      </c>
      <c r="B9" s="15">
        <f t="shared" si="0"/>
        <v>15.737500000000001</v>
      </c>
      <c r="C9" s="16">
        <v>400</v>
      </c>
      <c r="D9" s="16">
        <f t="shared" si="7"/>
        <v>400</v>
      </c>
      <c r="E9" s="23">
        <f t="shared" si="1"/>
        <v>100</v>
      </c>
      <c r="F9" s="16">
        <f t="shared" si="2"/>
        <v>629.5</v>
      </c>
      <c r="G9" s="16">
        <v>110</v>
      </c>
      <c r="H9" s="16">
        <v>173</v>
      </c>
      <c r="I9" s="15">
        <f t="shared" si="8"/>
        <v>15.727272727272727</v>
      </c>
      <c r="J9" s="16">
        <v>40</v>
      </c>
      <c r="K9" s="16">
        <v>63</v>
      </c>
      <c r="L9" s="15">
        <f t="shared" si="3"/>
        <v>15.75</v>
      </c>
      <c r="M9" s="16">
        <v>250</v>
      </c>
      <c r="N9" s="16">
        <v>393.5</v>
      </c>
      <c r="O9" s="15">
        <f t="shared" si="9"/>
        <v>15.74</v>
      </c>
      <c r="P9" s="16"/>
      <c r="Q9" s="16"/>
      <c r="R9" s="15" t="e">
        <f t="shared" si="4"/>
        <v>#DIV/0!</v>
      </c>
      <c r="S9" s="16"/>
      <c r="T9" s="16"/>
      <c r="U9" s="15" t="e">
        <f t="shared" si="5"/>
        <v>#DIV/0!</v>
      </c>
      <c r="V9" s="16"/>
      <c r="W9" s="16"/>
      <c r="X9" s="15" t="e">
        <f t="shared" si="6"/>
        <v>#DIV/0!</v>
      </c>
      <c r="Y9" s="17"/>
      <c r="Z9" s="17"/>
      <c r="AA9" s="18"/>
    </row>
    <row r="10" spans="1:29" s="55" customFormat="1" ht="42" customHeight="1">
      <c r="A10" s="56" t="s">
        <v>19</v>
      </c>
      <c r="B10" s="57">
        <f t="shared" si="0"/>
        <v>24.3</v>
      </c>
      <c r="C10" s="58">
        <v>500</v>
      </c>
      <c r="D10" s="58">
        <f t="shared" si="7"/>
        <v>500</v>
      </c>
      <c r="E10" s="61">
        <f t="shared" si="1"/>
        <v>100</v>
      </c>
      <c r="F10" s="58">
        <f t="shared" si="2"/>
        <v>1215</v>
      </c>
      <c r="G10" s="58">
        <v>100</v>
      </c>
      <c r="H10" s="58">
        <v>225</v>
      </c>
      <c r="I10" s="58">
        <f t="shared" si="8"/>
        <v>22.5</v>
      </c>
      <c r="J10" s="58">
        <v>200</v>
      </c>
      <c r="K10" s="58">
        <v>435.6</v>
      </c>
      <c r="L10" s="57">
        <f t="shared" si="3"/>
        <v>21.78</v>
      </c>
      <c r="M10" s="58">
        <v>200</v>
      </c>
      <c r="N10" s="58">
        <v>554.4</v>
      </c>
      <c r="O10" s="57">
        <f t="shared" si="9"/>
        <v>27.72</v>
      </c>
      <c r="P10" s="58"/>
      <c r="Q10" s="58"/>
      <c r="R10" s="57" t="e">
        <f t="shared" si="4"/>
        <v>#DIV/0!</v>
      </c>
      <c r="S10" s="58"/>
      <c r="T10" s="58"/>
      <c r="U10" s="57" t="e">
        <f t="shared" si="5"/>
        <v>#DIV/0!</v>
      </c>
      <c r="V10" s="58"/>
      <c r="W10" s="58"/>
      <c r="X10" s="57" t="e">
        <f t="shared" si="6"/>
        <v>#DIV/0!</v>
      </c>
      <c r="Y10" s="59"/>
      <c r="Z10" s="59"/>
      <c r="AA10" s="60"/>
    </row>
    <row r="11" spans="1:29" s="19" customFormat="1" ht="42" customHeight="1">
      <c r="A11" s="56" t="s">
        <v>20</v>
      </c>
      <c r="B11" s="15">
        <f t="shared" si="0"/>
        <v>25.399780139245141</v>
      </c>
      <c r="C11" s="16">
        <v>2729</v>
      </c>
      <c r="D11" s="16">
        <f t="shared" si="7"/>
        <v>2729</v>
      </c>
      <c r="E11" s="23">
        <f t="shared" si="1"/>
        <v>100</v>
      </c>
      <c r="F11" s="16">
        <f t="shared" si="2"/>
        <v>6931.5999999999995</v>
      </c>
      <c r="G11" s="16">
        <v>566</v>
      </c>
      <c r="H11" s="15">
        <v>1925.2</v>
      </c>
      <c r="I11" s="15">
        <f t="shared" si="8"/>
        <v>34.014134275618375</v>
      </c>
      <c r="J11" s="51">
        <v>1259</v>
      </c>
      <c r="K11" s="51">
        <v>2500</v>
      </c>
      <c r="L11" s="15">
        <f t="shared" si="3"/>
        <v>19.857029388403497</v>
      </c>
      <c r="M11" s="51">
        <v>525</v>
      </c>
      <c r="N11" s="51">
        <v>1445.6</v>
      </c>
      <c r="O11" s="15">
        <f t="shared" si="9"/>
        <v>27.535238095238093</v>
      </c>
      <c r="P11" s="16"/>
      <c r="Q11" s="16"/>
      <c r="R11" s="15" t="e">
        <f t="shared" si="4"/>
        <v>#DIV/0!</v>
      </c>
      <c r="S11" s="16"/>
      <c r="T11" s="16"/>
      <c r="U11" s="15" t="e">
        <f t="shared" si="5"/>
        <v>#DIV/0!</v>
      </c>
      <c r="V11" s="16"/>
      <c r="W11" s="16"/>
      <c r="X11" s="15" t="e">
        <f t="shared" si="6"/>
        <v>#DIV/0!</v>
      </c>
      <c r="Y11" s="17"/>
      <c r="Z11" s="17"/>
      <c r="AA11" s="18"/>
    </row>
    <row r="12" spans="1:29" s="19" customFormat="1" ht="42" customHeight="1">
      <c r="A12" s="27" t="s">
        <v>21</v>
      </c>
      <c r="B12" s="28">
        <f>F12/D12*10</f>
        <v>21.828551755795267</v>
      </c>
      <c r="C12" s="29">
        <f>SUM(C6:C11)</f>
        <v>4462</v>
      </c>
      <c r="D12" s="29">
        <f>SUM(D6:D11)</f>
        <v>4357</v>
      </c>
      <c r="E12" s="30">
        <f>D12/C12*100</f>
        <v>97.646795159121467</v>
      </c>
      <c r="F12" s="30">
        <f>SUM(F6:F11)</f>
        <v>9510.6999999999989</v>
      </c>
      <c r="G12" s="30">
        <f t="shared" ref="G12:H12" si="10">SUM(G6:G11)</f>
        <v>856</v>
      </c>
      <c r="H12" s="30">
        <f t="shared" si="10"/>
        <v>2387.1999999999998</v>
      </c>
      <c r="I12" s="28">
        <f t="shared" si="8"/>
        <v>27.887850467289717</v>
      </c>
      <c r="J12" s="30">
        <f>SUM(J6:J11)</f>
        <v>1822</v>
      </c>
      <c r="K12" s="28">
        <f>SUM(K6:K11)</f>
        <v>3180.6</v>
      </c>
      <c r="L12" s="28">
        <f t="shared" si="3"/>
        <v>17.456641053787049</v>
      </c>
      <c r="M12" s="29">
        <f>SUM(M6:M11)</f>
        <v>1300</v>
      </c>
      <c r="N12" s="29">
        <f>SUM(N6:N11)</f>
        <v>2882.1</v>
      </c>
      <c r="O12" s="28">
        <f t="shared" ref="O12" si="11">N12/M12*10</f>
        <v>22.17</v>
      </c>
      <c r="P12" s="29">
        <f>SUM(P6:P11)</f>
        <v>0</v>
      </c>
      <c r="Q12" s="29">
        <f>SUM(Q6:Q11)</f>
        <v>0</v>
      </c>
      <c r="R12" s="28" t="e">
        <f t="shared" si="4"/>
        <v>#DIV/0!</v>
      </c>
      <c r="S12" s="29">
        <f>SUM(S6:S11)</f>
        <v>0</v>
      </c>
      <c r="T12" s="29">
        <f>SUM(T6:T11)</f>
        <v>0</v>
      </c>
      <c r="U12" s="28" t="e">
        <f t="shared" si="5"/>
        <v>#DIV/0!</v>
      </c>
      <c r="V12" s="29">
        <f>SUM(V6:V11)</f>
        <v>0</v>
      </c>
      <c r="W12" s="29">
        <f>SUM(W6:W11)</f>
        <v>0</v>
      </c>
      <c r="X12" s="28" t="e">
        <f t="shared" si="6"/>
        <v>#DIV/0!</v>
      </c>
      <c r="Y12" s="31"/>
      <c r="Z12" s="31"/>
      <c r="AA12" s="32"/>
    </row>
    <row r="13" spans="1:29" ht="42" customHeight="1">
      <c r="A13" s="33" t="s">
        <v>22</v>
      </c>
      <c r="B13" s="15">
        <f>F13/D13*10</f>
        <v>18.975988700564972</v>
      </c>
      <c r="C13" s="16">
        <v>730</v>
      </c>
      <c r="D13" s="23">
        <f>G13+J13+M13+P13+S13+V13+C27+F27+I27</f>
        <v>708</v>
      </c>
      <c r="E13" s="30">
        <f>D13/C13*100</f>
        <v>96.986301369863014</v>
      </c>
      <c r="F13" s="23">
        <f>H13+K13+N13+Q13+T13+D27+G27+J27</f>
        <v>1343.5</v>
      </c>
      <c r="G13" s="23">
        <v>283</v>
      </c>
      <c r="H13" s="23">
        <v>491.4</v>
      </c>
      <c r="I13" s="15">
        <f t="shared" si="8"/>
        <v>17.363957597173144</v>
      </c>
      <c r="J13" s="16">
        <v>122</v>
      </c>
      <c r="K13" s="16">
        <v>192.6</v>
      </c>
      <c r="L13" s="15">
        <f>K13/J13*10</f>
        <v>15.786885245901638</v>
      </c>
      <c r="M13" s="16">
        <v>303</v>
      </c>
      <c r="N13" s="16">
        <v>659.5</v>
      </c>
      <c r="O13" s="15">
        <f>N13/M13*10</f>
        <v>21.765676567656765</v>
      </c>
      <c r="P13" s="16"/>
      <c r="Q13" s="16"/>
      <c r="R13" s="15" t="e">
        <f>Q13/P13*10</f>
        <v>#DIV/0!</v>
      </c>
      <c r="S13" s="16"/>
      <c r="T13" s="16"/>
      <c r="U13" s="15" t="e">
        <f>T13/S13*10</f>
        <v>#DIV/0!</v>
      </c>
      <c r="V13" s="16"/>
      <c r="W13" s="16"/>
      <c r="X13" s="15" t="e">
        <f>W13/V13*10</f>
        <v>#DIV/0!</v>
      </c>
      <c r="Y13" s="34"/>
      <c r="Z13" s="34"/>
      <c r="AA13" s="35"/>
    </row>
    <row r="14" spans="1:29" ht="42" customHeight="1">
      <c r="A14" s="36" t="s">
        <v>23</v>
      </c>
      <c r="B14" s="28">
        <f>F14/D14*10</f>
        <v>21.429812438302069</v>
      </c>
      <c r="C14" s="29">
        <f>C12+C13</f>
        <v>5192</v>
      </c>
      <c r="D14" s="29">
        <f>D12+D13</f>
        <v>5065</v>
      </c>
      <c r="E14" s="30">
        <f>D14/C14*100</f>
        <v>97.55392912172573</v>
      </c>
      <c r="F14" s="30">
        <f>F12+F13</f>
        <v>10854.199999999999</v>
      </c>
      <c r="G14" s="30">
        <f>G12+G13</f>
        <v>1139</v>
      </c>
      <c r="H14" s="30">
        <f>H12+H13</f>
        <v>2878.6</v>
      </c>
      <c r="I14" s="37">
        <f t="shared" si="8"/>
        <v>25.273046532045655</v>
      </c>
      <c r="J14" s="29">
        <f>J12+J13</f>
        <v>1944</v>
      </c>
      <c r="K14" s="28">
        <f>K12+K13</f>
        <v>3373.2</v>
      </c>
      <c r="L14" s="28">
        <f>K14/J14*10</f>
        <v>17.351851851851851</v>
      </c>
      <c r="M14" s="29">
        <f>M12+M13</f>
        <v>1603</v>
      </c>
      <c r="N14" s="29">
        <f>N12+N13</f>
        <v>3541.6</v>
      </c>
      <c r="O14" s="28">
        <f>N14/M14*10</f>
        <v>22.093574547723019</v>
      </c>
      <c r="P14" s="29">
        <f>P12+P13</f>
        <v>0</v>
      </c>
      <c r="Q14" s="29">
        <f>Q12+Q13</f>
        <v>0</v>
      </c>
      <c r="R14" s="28" t="e">
        <f>Q14/P14*10</f>
        <v>#DIV/0!</v>
      </c>
      <c r="S14" s="29"/>
      <c r="T14" s="29">
        <f>T12+T13</f>
        <v>0</v>
      </c>
      <c r="U14" s="28" t="e">
        <f>T14/S14*10</f>
        <v>#DIV/0!</v>
      </c>
      <c r="V14" s="29">
        <f>V12+V13</f>
        <v>0</v>
      </c>
      <c r="W14" s="29">
        <f>W12+W13</f>
        <v>0</v>
      </c>
      <c r="X14" s="28" t="e">
        <f>W14/V14*10</f>
        <v>#DIV/0!</v>
      </c>
      <c r="Y14" s="38"/>
      <c r="Z14" s="38"/>
      <c r="AA14" s="39"/>
    </row>
    <row r="15" spans="1:29" ht="21">
      <c r="A15" s="82"/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40"/>
      <c r="AC15" s="40"/>
    </row>
    <row r="16" spans="1:29" ht="31.5" customHeight="1">
      <c r="A16" s="75" t="s">
        <v>0</v>
      </c>
      <c r="B16" s="81"/>
      <c r="C16" s="75" t="s">
        <v>61</v>
      </c>
      <c r="D16" s="75"/>
      <c r="E16" s="75"/>
      <c r="F16" s="75"/>
      <c r="G16" s="75"/>
      <c r="H16" s="75"/>
      <c r="I16" s="75"/>
      <c r="J16" s="75"/>
      <c r="K16" s="75"/>
      <c r="L16" s="75" t="s">
        <v>52</v>
      </c>
      <c r="M16" s="69" t="s">
        <v>65</v>
      </c>
      <c r="N16" s="72" t="s">
        <v>64</v>
      </c>
      <c r="O16" s="73"/>
      <c r="P16" s="74"/>
      <c r="Q16" s="66" t="s">
        <v>62</v>
      </c>
      <c r="R16" s="67"/>
      <c r="S16" s="67"/>
      <c r="T16" s="67"/>
      <c r="U16" s="67"/>
      <c r="V16" s="67"/>
      <c r="W16" s="67"/>
      <c r="X16" s="67"/>
      <c r="Y16" s="68"/>
      <c r="Z16" s="69" t="s">
        <v>69</v>
      </c>
      <c r="AA16" s="75" t="s">
        <v>63</v>
      </c>
      <c r="AB16" s="86"/>
      <c r="AC16" s="40"/>
    </row>
    <row r="17" spans="1:29" ht="37.950000000000003" customHeight="1">
      <c r="A17" s="75"/>
      <c r="B17" s="81"/>
      <c r="C17" s="75" t="s">
        <v>24</v>
      </c>
      <c r="D17" s="75"/>
      <c r="E17" s="75"/>
      <c r="F17" s="75" t="s">
        <v>4</v>
      </c>
      <c r="G17" s="75"/>
      <c r="H17" s="75"/>
      <c r="I17" s="75" t="s">
        <v>59</v>
      </c>
      <c r="J17" s="75"/>
      <c r="K17" s="75"/>
      <c r="L17" s="81"/>
      <c r="M17" s="70"/>
      <c r="N17" s="75" t="s">
        <v>24</v>
      </c>
      <c r="O17" s="75" t="s">
        <v>26</v>
      </c>
      <c r="P17" s="75" t="s">
        <v>59</v>
      </c>
      <c r="Q17" s="75" t="s">
        <v>59</v>
      </c>
      <c r="R17" s="75" t="s">
        <v>24</v>
      </c>
      <c r="S17" s="75" t="s">
        <v>68</v>
      </c>
      <c r="T17" s="75" t="s">
        <v>67</v>
      </c>
      <c r="U17" s="75" t="s">
        <v>9</v>
      </c>
      <c r="V17" s="75" t="s">
        <v>10</v>
      </c>
      <c r="W17" s="75" t="s">
        <v>11</v>
      </c>
      <c r="X17" s="75" t="s">
        <v>29</v>
      </c>
      <c r="Y17" s="69" t="s">
        <v>66</v>
      </c>
      <c r="Z17" s="70"/>
      <c r="AA17" s="75"/>
      <c r="AB17" s="86"/>
      <c r="AC17" s="40"/>
    </row>
    <row r="18" spans="1:29" ht="115.5" customHeight="1">
      <c r="A18" s="75"/>
      <c r="B18" s="81"/>
      <c r="C18" s="46" t="s">
        <v>5</v>
      </c>
      <c r="D18" s="46" t="s">
        <v>50</v>
      </c>
      <c r="E18" s="46" t="s">
        <v>6</v>
      </c>
      <c r="F18" s="46" t="s">
        <v>5</v>
      </c>
      <c r="G18" s="46" t="s">
        <v>58</v>
      </c>
      <c r="H18" s="46" t="s">
        <v>6</v>
      </c>
      <c r="I18" s="46" t="s">
        <v>5</v>
      </c>
      <c r="J18" s="46" t="s">
        <v>13</v>
      </c>
      <c r="K18" s="46" t="s">
        <v>6</v>
      </c>
      <c r="L18" s="81"/>
      <c r="M18" s="71"/>
      <c r="N18" s="84"/>
      <c r="O18" s="84"/>
      <c r="P18" s="84"/>
      <c r="Q18" s="75"/>
      <c r="R18" s="75"/>
      <c r="S18" s="75"/>
      <c r="T18" s="75"/>
      <c r="U18" s="75"/>
      <c r="V18" s="75"/>
      <c r="W18" s="75"/>
      <c r="X18" s="75"/>
      <c r="Y18" s="71"/>
      <c r="Z18" s="71"/>
      <c r="AA18" s="75"/>
      <c r="AB18" s="86"/>
      <c r="AC18" s="40"/>
    </row>
    <row r="19" spans="1:29" ht="21.75" customHeight="1">
      <c r="A19" s="87">
        <v>25</v>
      </c>
      <c r="B19" s="88"/>
      <c r="C19" s="53">
        <v>26</v>
      </c>
      <c r="D19" s="53">
        <v>27</v>
      </c>
      <c r="E19" s="53">
        <v>28</v>
      </c>
      <c r="F19" s="53">
        <v>29</v>
      </c>
      <c r="G19" s="53">
        <v>30</v>
      </c>
      <c r="H19" s="53">
        <v>31</v>
      </c>
      <c r="I19" s="53">
        <v>32</v>
      </c>
      <c r="J19" s="53">
        <v>33</v>
      </c>
      <c r="K19" s="53">
        <v>34</v>
      </c>
      <c r="L19" s="54">
        <v>35</v>
      </c>
      <c r="M19" s="52">
        <v>36</v>
      </c>
      <c r="N19" s="54">
        <v>37</v>
      </c>
      <c r="O19" s="54">
        <v>38</v>
      </c>
      <c r="P19" s="54">
        <v>39</v>
      </c>
      <c r="Q19" s="53">
        <v>40</v>
      </c>
      <c r="R19" s="53">
        <v>41</v>
      </c>
      <c r="S19" s="53">
        <v>42</v>
      </c>
      <c r="T19" s="53">
        <v>43</v>
      </c>
      <c r="U19" s="53">
        <v>44</v>
      </c>
      <c r="V19" s="53">
        <v>45</v>
      </c>
      <c r="W19" s="53">
        <v>46</v>
      </c>
      <c r="X19" s="53">
        <v>47</v>
      </c>
      <c r="Y19" s="52">
        <v>48</v>
      </c>
      <c r="Z19" s="52">
        <v>49</v>
      </c>
      <c r="AA19" s="53">
        <v>50</v>
      </c>
      <c r="AB19" s="50"/>
      <c r="AC19" s="40"/>
    </row>
    <row r="20" spans="1:29" s="22" customFormat="1" ht="27.75" customHeight="1">
      <c r="A20" s="85" t="s">
        <v>15</v>
      </c>
      <c r="B20" s="85"/>
      <c r="C20" s="16"/>
      <c r="D20" s="16"/>
      <c r="E20" s="15" t="e">
        <f t="shared" ref="E20:E26" si="12">D20/C20*10</f>
        <v>#DIV/0!</v>
      </c>
      <c r="F20" s="16"/>
      <c r="G20" s="16"/>
      <c r="H20" s="16" t="e">
        <f>G20/F20*10</f>
        <v>#DIV/0!</v>
      </c>
      <c r="I20" s="16"/>
      <c r="J20" s="16"/>
      <c r="K20" s="15" t="e">
        <f>J20/I20*10</f>
        <v>#DIV/0!</v>
      </c>
      <c r="L20" s="16"/>
      <c r="M20" s="16">
        <f>N20+O20+P20</f>
        <v>0</v>
      </c>
      <c r="N20" s="16"/>
      <c r="O20" s="16"/>
      <c r="P20" s="16"/>
      <c r="Q20" s="16"/>
      <c r="R20" s="16"/>
      <c r="S20" s="16"/>
      <c r="T20" s="114">
        <v>10</v>
      </c>
      <c r="U20" s="114">
        <v>20</v>
      </c>
      <c r="V20" s="114">
        <v>10</v>
      </c>
      <c r="W20" s="16"/>
      <c r="X20" s="16"/>
      <c r="Y20" s="24">
        <v>240</v>
      </c>
      <c r="Z20" s="24">
        <v>100</v>
      </c>
      <c r="AA20" s="16">
        <v>400</v>
      </c>
      <c r="AB20" s="20"/>
      <c r="AC20" s="21"/>
    </row>
    <row r="21" spans="1:29" s="22" customFormat="1" ht="27.75" customHeight="1">
      <c r="A21" s="85" t="s">
        <v>16</v>
      </c>
      <c r="B21" s="85"/>
      <c r="C21" s="16"/>
      <c r="D21" s="16"/>
      <c r="E21" s="15" t="e">
        <f t="shared" si="12"/>
        <v>#DIV/0!</v>
      </c>
      <c r="F21" s="16"/>
      <c r="G21" s="16"/>
      <c r="H21" s="16" t="e">
        <f t="shared" ref="H21:H28" si="13">G21/F21*10</f>
        <v>#DIV/0!</v>
      </c>
      <c r="I21" s="16"/>
      <c r="J21" s="16"/>
      <c r="K21" s="15" t="e">
        <f t="shared" ref="K21:K28" si="14">J21/I21*10</f>
        <v>#DIV/0!</v>
      </c>
      <c r="L21" s="16"/>
      <c r="M21" s="16">
        <f t="shared" ref="M21:M27" si="15">N21+O21+P21</f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>
        <v>39</v>
      </c>
      <c r="Z21" s="16">
        <v>162</v>
      </c>
      <c r="AA21" s="16">
        <v>225</v>
      </c>
      <c r="AB21" s="20"/>
      <c r="AC21" s="21"/>
    </row>
    <row r="22" spans="1:29" s="22" customFormat="1" ht="27.75" customHeight="1">
      <c r="A22" s="85" t="s">
        <v>17</v>
      </c>
      <c r="B22" s="85"/>
      <c r="C22" s="16"/>
      <c r="D22" s="16"/>
      <c r="E22" s="15" t="e">
        <f t="shared" si="12"/>
        <v>#DIV/0!</v>
      </c>
      <c r="F22" s="16"/>
      <c r="G22" s="16"/>
      <c r="H22" s="16" t="e">
        <f t="shared" si="13"/>
        <v>#DIV/0!</v>
      </c>
      <c r="I22" s="16"/>
      <c r="J22" s="16"/>
      <c r="K22" s="15" t="e">
        <f t="shared" si="14"/>
        <v>#DIV/0!</v>
      </c>
      <c r="L22" s="16">
        <v>40</v>
      </c>
      <c r="M22" s="16">
        <f t="shared" si="15"/>
        <v>30</v>
      </c>
      <c r="N22" s="16">
        <v>30</v>
      </c>
      <c r="O22" s="16"/>
      <c r="P22" s="16"/>
      <c r="Q22" s="16"/>
      <c r="R22" s="16"/>
      <c r="S22" s="16"/>
      <c r="T22" s="16"/>
      <c r="U22" s="16"/>
      <c r="V22" s="25">
        <v>200</v>
      </c>
      <c r="W22" s="16"/>
      <c r="X22" s="16"/>
      <c r="Y22" s="16">
        <v>144</v>
      </c>
      <c r="Z22" s="16">
        <v>100</v>
      </c>
      <c r="AA22" s="16">
        <v>274</v>
      </c>
      <c r="AB22" s="20"/>
      <c r="AC22" s="21"/>
    </row>
    <row r="23" spans="1:29" s="22" customFormat="1" ht="27.75" customHeight="1">
      <c r="A23" s="85" t="s">
        <v>18</v>
      </c>
      <c r="B23" s="85"/>
      <c r="C23" s="16"/>
      <c r="D23" s="16"/>
      <c r="E23" s="15" t="e">
        <f t="shared" si="12"/>
        <v>#DIV/0!</v>
      </c>
      <c r="F23" s="16"/>
      <c r="G23" s="16"/>
      <c r="H23" s="16" t="e">
        <f t="shared" si="13"/>
        <v>#DIV/0!</v>
      </c>
      <c r="I23" s="16"/>
      <c r="J23" s="16"/>
      <c r="K23" s="15" t="e">
        <f t="shared" si="14"/>
        <v>#DIV/0!</v>
      </c>
      <c r="L23" s="16"/>
      <c r="M23" s="16">
        <f t="shared" si="15"/>
        <v>0</v>
      </c>
      <c r="N23" s="16"/>
      <c r="O23" s="16"/>
      <c r="P23" s="16"/>
      <c r="Q23" s="16"/>
      <c r="R23" s="16"/>
      <c r="S23" s="16"/>
      <c r="T23" s="25">
        <v>23</v>
      </c>
      <c r="U23" s="16"/>
      <c r="V23" s="25">
        <v>94</v>
      </c>
      <c r="W23" s="16"/>
      <c r="X23" s="16"/>
      <c r="Y23" s="16">
        <v>512</v>
      </c>
      <c r="Z23" s="16">
        <v>41</v>
      </c>
      <c r="AA23" s="16">
        <v>801</v>
      </c>
      <c r="AB23" s="20"/>
      <c r="AC23" s="21"/>
    </row>
    <row r="24" spans="1:29" s="22" customFormat="1" ht="27.75" customHeight="1">
      <c r="A24" s="85" t="s">
        <v>19</v>
      </c>
      <c r="B24" s="85"/>
      <c r="C24" s="16"/>
      <c r="D24" s="16"/>
      <c r="E24" s="15" t="e">
        <f t="shared" si="12"/>
        <v>#DIV/0!</v>
      </c>
      <c r="F24" s="16"/>
      <c r="G24" s="16"/>
      <c r="H24" s="16" t="e">
        <f t="shared" si="13"/>
        <v>#DIV/0!</v>
      </c>
      <c r="I24" s="16"/>
      <c r="J24" s="16"/>
      <c r="K24" s="15" t="e">
        <f t="shared" si="14"/>
        <v>#DIV/0!</v>
      </c>
      <c r="L24" s="16"/>
      <c r="M24" s="16">
        <f t="shared" si="15"/>
        <v>0</v>
      </c>
      <c r="N24" s="16"/>
      <c r="O24" s="16"/>
      <c r="P24" s="16"/>
      <c r="Q24" s="16"/>
      <c r="R24" s="16"/>
      <c r="S24" s="16"/>
      <c r="T24" s="25">
        <v>100</v>
      </c>
      <c r="U24" s="25">
        <v>200</v>
      </c>
      <c r="V24" s="25">
        <v>200</v>
      </c>
      <c r="W24" s="16"/>
      <c r="X24" s="16"/>
      <c r="Y24" s="16">
        <v>1000</v>
      </c>
      <c r="Z24" s="16">
        <v>813</v>
      </c>
      <c r="AA24" s="16">
        <v>1000</v>
      </c>
      <c r="AB24" s="20"/>
      <c r="AC24" s="21"/>
    </row>
    <row r="25" spans="1:29" s="22" customFormat="1" ht="27.75" customHeight="1">
      <c r="A25" s="85" t="s">
        <v>20</v>
      </c>
      <c r="B25" s="85"/>
      <c r="C25" s="16">
        <v>54</v>
      </c>
      <c r="D25" s="16">
        <v>144.30000000000001</v>
      </c>
      <c r="E25" s="15">
        <f t="shared" si="12"/>
        <v>26.722222222222225</v>
      </c>
      <c r="F25" s="16">
        <v>275</v>
      </c>
      <c r="G25" s="16">
        <v>725.3</v>
      </c>
      <c r="H25" s="15">
        <f t="shared" si="13"/>
        <v>26.374545454545455</v>
      </c>
      <c r="I25" s="16">
        <v>50</v>
      </c>
      <c r="J25" s="16">
        <v>191.2</v>
      </c>
      <c r="K25" s="15">
        <f t="shared" si="14"/>
        <v>38.239999999999995</v>
      </c>
      <c r="L25" s="16">
        <v>838</v>
      </c>
      <c r="M25" s="16">
        <v>838</v>
      </c>
      <c r="N25" s="16"/>
      <c r="O25" s="16">
        <v>361</v>
      </c>
      <c r="P25" s="16">
        <v>86</v>
      </c>
      <c r="Q25" s="16"/>
      <c r="R25" s="16">
        <v>100</v>
      </c>
      <c r="S25" s="16">
        <v>26</v>
      </c>
      <c r="T25" s="25">
        <v>200</v>
      </c>
      <c r="U25" s="25">
        <v>300</v>
      </c>
      <c r="V25" s="25">
        <v>300</v>
      </c>
      <c r="W25" s="16"/>
      <c r="X25" s="16"/>
      <c r="Y25" s="16">
        <v>5852</v>
      </c>
      <c r="Z25" s="16">
        <v>2000</v>
      </c>
      <c r="AA25" s="16">
        <v>4224</v>
      </c>
      <c r="AB25" s="20"/>
      <c r="AC25" s="21"/>
    </row>
    <row r="26" spans="1:29" s="22" customFormat="1" ht="33" customHeight="1">
      <c r="A26" s="90" t="s">
        <v>21</v>
      </c>
      <c r="B26" s="90"/>
      <c r="C26" s="29">
        <f>SUM(C20:C25)</f>
        <v>54</v>
      </c>
      <c r="D26" s="29">
        <f>SUM(D20:D25)</f>
        <v>144.30000000000001</v>
      </c>
      <c r="E26" s="28">
        <f t="shared" si="12"/>
        <v>26.722222222222225</v>
      </c>
      <c r="F26" s="29">
        <f>SUM(F20:F25)</f>
        <v>275</v>
      </c>
      <c r="G26" s="29">
        <f>SUM(G20:G25)</f>
        <v>725.3</v>
      </c>
      <c r="H26" s="37">
        <f t="shared" si="13"/>
        <v>26.374545454545455</v>
      </c>
      <c r="I26" s="29">
        <f>SUM(I20:I25)</f>
        <v>50</v>
      </c>
      <c r="J26" s="29">
        <f>SUM(J20:J25)</f>
        <v>191.2</v>
      </c>
      <c r="K26" s="37">
        <f t="shared" si="14"/>
        <v>38.239999999999995</v>
      </c>
      <c r="L26" s="29">
        <f>SUM(L20:L25)</f>
        <v>878</v>
      </c>
      <c r="M26" s="29">
        <f>SUM(M20:M25)</f>
        <v>868</v>
      </c>
      <c r="N26" s="29">
        <f t="shared" ref="N26:P26" si="16">SUM(N20:N25)</f>
        <v>30</v>
      </c>
      <c r="O26" s="29">
        <f t="shared" si="16"/>
        <v>361</v>
      </c>
      <c r="P26" s="29">
        <f t="shared" si="16"/>
        <v>86</v>
      </c>
      <c r="Q26" s="29">
        <f t="shared" ref="Q26" si="17">SUM(Q20:Q25)</f>
        <v>0</v>
      </c>
      <c r="R26" s="29">
        <f t="shared" ref="R26" si="18">SUM(R20:R25)</f>
        <v>100</v>
      </c>
      <c r="S26" s="29">
        <f t="shared" ref="S26" si="19">SUM(S20:S25)</f>
        <v>26</v>
      </c>
      <c r="T26" s="29">
        <f t="shared" ref="T26" si="20">SUM(T20:T25)</f>
        <v>333</v>
      </c>
      <c r="U26" s="29">
        <f t="shared" ref="U26" si="21">SUM(U20:U25)</f>
        <v>520</v>
      </c>
      <c r="V26" s="29">
        <f t="shared" ref="V26" si="22">SUM(V20:V25)</f>
        <v>804</v>
      </c>
      <c r="W26" s="29">
        <f t="shared" ref="W26" si="23">SUM(W20:W25)</f>
        <v>0</v>
      </c>
      <c r="X26" s="29">
        <f t="shared" ref="X26" si="24">SUM(X20:X25)</f>
        <v>0</v>
      </c>
      <c r="Y26" s="29">
        <f t="shared" ref="Y26" si="25">SUM(Y20:Y25)</f>
        <v>7787</v>
      </c>
      <c r="Z26" s="29">
        <f t="shared" ref="Z26:AA26" si="26">SUM(Z20:Z25)</f>
        <v>3216</v>
      </c>
      <c r="AA26" s="25">
        <f t="shared" si="26"/>
        <v>6924</v>
      </c>
      <c r="AB26" s="41"/>
      <c r="AC26" s="21"/>
    </row>
    <row r="27" spans="1:29" s="22" customFormat="1" ht="27.75" customHeight="1">
      <c r="A27" s="85" t="s">
        <v>22</v>
      </c>
      <c r="B27" s="85"/>
      <c r="C27" s="16"/>
      <c r="D27" s="16"/>
      <c r="E27" s="15" t="e">
        <f>D27/C27*10</f>
        <v>#DIV/0!</v>
      </c>
      <c r="F27" s="16"/>
      <c r="G27" s="16"/>
      <c r="H27" s="15" t="e">
        <f t="shared" si="13"/>
        <v>#DIV/0!</v>
      </c>
      <c r="I27" s="16"/>
      <c r="J27" s="16"/>
      <c r="K27" s="15" t="e">
        <f t="shared" si="14"/>
        <v>#DIV/0!</v>
      </c>
      <c r="L27" s="16">
        <v>80</v>
      </c>
      <c r="M27" s="16">
        <f t="shared" si="15"/>
        <v>20</v>
      </c>
      <c r="N27" s="16"/>
      <c r="O27" s="16"/>
      <c r="P27" s="16">
        <v>20</v>
      </c>
      <c r="Q27" s="16"/>
      <c r="R27" s="16"/>
      <c r="S27" s="16"/>
      <c r="T27" s="16">
        <v>30</v>
      </c>
      <c r="U27" s="16">
        <v>50</v>
      </c>
      <c r="V27" s="16"/>
      <c r="W27" s="16"/>
      <c r="X27" s="16"/>
      <c r="Y27" s="16">
        <v>55</v>
      </c>
      <c r="Z27" s="16"/>
      <c r="AA27" s="16">
        <v>622</v>
      </c>
      <c r="AB27" s="20"/>
      <c r="AC27" s="21"/>
    </row>
    <row r="28" spans="1:29" ht="33" customHeight="1">
      <c r="A28" s="89" t="s">
        <v>23</v>
      </c>
      <c r="B28" s="89"/>
      <c r="C28" s="29">
        <f>C26+C27</f>
        <v>54</v>
      </c>
      <c r="D28" s="29">
        <f>D26+D27</f>
        <v>144.30000000000001</v>
      </c>
      <c r="E28" s="28">
        <f>D28/C28*10</f>
        <v>26.722222222222225</v>
      </c>
      <c r="F28" s="29">
        <f>F26+F27</f>
        <v>275</v>
      </c>
      <c r="G28" s="29">
        <f>G26+G27</f>
        <v>725.3</v>
      </c>
      <c r="H28" s="28">
        <f t="shared" si="13"/>
        <v>26.374545454545455</v>
      </c>
      <c r="I28" s="29">
        <f>I26+I27</f>
        <v>50</v>
      </c>
      <c r="J28" s="29">
        <f>J26+J27</f>
        <v>191.2</v>
      </c>
      <c r="K28" s="28">
        <f t="shared" si="14"/>
        <v>38.239999999999995</v>
      </c>
      <c r="L28" s="29">
        <f>L26+L27</f>
        <v>958</v>
      </c>
      <c r="M28" s="29">
        <f>M26+M27</f>
        <v>888</v>
      </c>
      <c r="N28" s="29">
        <f t="shared" ref="N28:AA28" si="27">N26+N27</f>
        <v>30</v>
      </c>
      <c r="O28" s="29">
        <f t="shared" si="27"/>
        <v>361</v>
      </c>
      <c r="P28" s="29">
        <f t="shared" si="27"/>
        <v>106</v>
      </c>
      <c r="Q28" s="29">
        <f t="shared" si="27"/>
        <v>0</v>
      </c>
      <c r="R28" s="29">
        <f t="shared" si="27"/>
        <v>100</v>
      </c>
      <c r="S28" s="29">
        <f t="shared" si="27"/>
        <v>26</v>
      </c>
      <c r="T28" s="29">
        <f t="shared" si="27"/>
        <v>363</v>
      </c>
      <c r="U28" s="29">
        <f t="shared" si="27"/>
        <v>570</v>
      </c>
      <c r="V28" s="29">
        <f t="shared" si="27"/>
        <v>804</v>
      </c>
      <c r="W28" s="29">
        <f t="shared" si="27"/>
        <v>0</v>
      </c>
      <c r="X28" s="29">
        <f t="shared" si="27"/>
        <v>0</v>
      </c>
      <c r="Y28" s="29">
        <f t="shared" si="27"/>
        <v>7842</v>
      </c>
      <c r="Z28" s="29">
        <f t="shared" si="27"/>
        <v>3216</v>
      </c>
      <c r="AA28" s="29">
        <f t="shared" si="27"/>
        <v>7546</v>
      </c>
      <c r="AB28" s="42"/>
      <c r="AC28" s="40"/>
    </row>
    <row r="29" spans="1:29" ht="2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4"/>
      <c r="Z29" s="44"/>
      <c r="AA29" s="44"/>
      <c r="AB29" s="40"/>
      <c r="AC29" s="40"/>
    </row>
    <row r="30" spans="1:29" ht="2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44"/>
      <c r="AA30" s="44"/>
      <c r="AB30" s="40"/>
      <c r="AC30" s="40"/>
    </row>
    <row r="31" spans="1:29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AB31" s="40"/>
      <c r="AC31" s="40"/>
    </row>
    <row r="32" spans="1:29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24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1:24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</row>
    <row r="69" spans="1:24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</row>
    <row r="70" spans="1:24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1:24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</row>
    <row r="72" spans="1:24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</row>
    <row r="73" spans="1:24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</row>
    <row r="74" spans="1:24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</row>
    <row r="75" spans="1:24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</row>
    <row r="76" spans="1:24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</row>
    <row r="77" spans="1:24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</row>
    <row r="78" spans="1:24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</row>
    <row r="79" spans="1:24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</row>
    <row r="80" spans="1:24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</row>
    <row r="81" spans="1:24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</row>
    <row r="82" spans="1:24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1:24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</row>
    <row r="84" spans="1:24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</row>
    <row r="85" spans="1:24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</row>
    <row r="86" spans="1:24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</row>
    <row r="87" spans="1:24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</row>
    <row r="88" spans="1:24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</row>
    <row r="89" spans="1:24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</row>
    <row r="90" spans="1:24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</row>
    <row r="91" spans="1:24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</row>
    <row r="92" spans="1:24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</row>
    <row r="93" spans="1:24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</row>
    <row r="94" spans="1:24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</row>
    <row r="95" spans="1:24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</row>
    <row r="96" spans="1:24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</row>
    <row r="97" spans="1:24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</row>
    <row r="98" spans="1:24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1:24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</row>
    <row r="100" spans="1:24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</row>
    <row r="101" spans="1:24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</row>
    <row r="102" spans="1:24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1:24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</row>
    <row r="104" spans="1:24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</row>
    <row r="105" spans="1:24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</row>
    <row r="106" spans="1:24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</row>
    <row r="107" spans="1:24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</row>
    <row r="108" spans="1:24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</row>
    <row r="109" spans="1:24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</row>
    <row r="110" spans="1:24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1:24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</row>
    <row r="112" spans="1:24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</row>
    <row r="113" spans="1:24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1:24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1:24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</row>
    <row r="116" spans="1:24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</row>
    <row r="117" spans="1:24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</row>
    <row r="118" spans="1:24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</row>
    <row r="119" spans="1:24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</row>
    <row r="120" spans="1:24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</row>
    <row r="121" spans="1:24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</row>
    <row r="122" spans="1:24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</row>
    <row r="123" spans="1:24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</row>
    <row r="124" spans="1:24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</row>
    <row r="125" spans="1:24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1:24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</row>
    <row r="127" spans="1:24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1:24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</row>
    <row r="129" spans="1:24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1:24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r="132" spans="1:24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</sheetData>
  <mergeCells count="51">
    <mergeCell ref="A27:B27"/>
    <mergeCell ref="A28:B28"/>
    <mergeCell ref="A22:B22"/>
    <mergeCell ref="A23:B23"/>
    <mergeCell ref="A24:B24"/>
    <mergeCell ref="A25:B25"/>
    <mergeCell ref="A26:B26"/>
    <mergeCell ref="A20:B20"/>
    <mergeCell ref="A21:B21"/>
    <mergeCell ref="AB16:AB18"/>
    <mergeCell ref="T17:T18"/>
    <mergeCell ref="U17:U18"/>
    <mergeCell ref="V17:V18"/>
    <mergeCell ref="W17:W18"/>
    <mergeCell ref="X17:X18"/>
    <mergeCell ref="R17:R18"/>
    <mergeCell ref="AA16:AA18"/>
    <mergeCell ref="S17:S18"/>
    <mergeCell ref="C16:K16"/>
    <mergeCell ref="C17:E17"/>
    <mergeCell ref="M16:M18"/>
    <mergeCell ref="A19:B19"/>
    <mergeCell ref="Y17:Y18"/>
    <mergeCell ref="A1:AA1"/>
    <mergeCell ref="Y3:AA3"/>
    <mergeCell ref="A2:A4"/>
    <mergeCell ref="L16:L18"/>
    <mergeCell ref="A15:AA15"/>
    <mergeCell ref="N17:N18"/>
    <mergeCell ref="B2:B4"/>
    <mergeCell ref="O17:O18"/>
    <mergeCell ref="P17:P18"/>
    <mergeCell ref="Q17:Q18"/>
    <mergeCell ref="A16:B18"/>
    <mergeCell ref="F17:H17"/>
    <mergeCell ref="I17:K17"/>
    <mergeCell ref="G3:I3"/>
    <mergeCell ref="G2:X2"/>
    <mergeCell ref="V3:X3"/>
    <mergeCell ref="C3:C4"/>
    <mergeCell ref="D3:D4"/>
    <mergeCell ref="E3:E4"/>
    <mergeCell ref="F2:F4"/>
    <mergeCell ref="C2:E2"/>
    <mergeCell ref="Q16:Y16"/>
    <mergeCell ref="Z16:Z18"/>
    <mergeCell ref="N16:P16"/>
    <mergeCell ref="J3:L3"/>
    <mergeCell ref="M3:O3"/>
    <mergeCell ref="P3:R3"/>
    <mergeCell ref="S3:U3"/>
  </mergeCells>
  <pageMargins left="0" right="0" top="0.19685039370078741" bottom="0.15748031496062992" header="0.11811023622047245" footer="0.11811023622047245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3" sqref="C33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view="pageBreakPreview" topLeftCell="A10" zoomScale="79" zoomScaleNormal="91" zoomScaleSheetLayoutView="79" workbookViewId="0">
      <selection activeCell="F12" sqref="F12"/>
    </sheetView>
  </sheetViews>
  <sheetFormatPr defaultRowHeight="14.4"/>
  <cols>
    <col min="1" max="1" width="30.88671875" customWidth="1"/>
    <col min="2" max="2" width="12.6640625" customWidth="1"/>
    <col min="4" max="4" width="11.6640625" customWidth="1"/>
    <col min="6" max="6" width="12.6640625" customWidth="1"/>
    <col min="7" max="7" width="10.33203125" customWidth="1"/>
    <col min="8" max="8" width="11.33203125" customWidth="1"/>
    <col min="9" max="9" width="13.109375" customWidth="1"/>
    <col min="10" max="10" width="10.33203125" customWidth="1"/>
    <col min="13" max="13" width="10" customWidth="1"/>
    <col min="15" max="15" width="10.44140625" customWidth="1"/>
    <col min="16" max="16" width="10.6640625" customWidth="1"/>
    <col min="17" max="17" width="11" customWidth="1"/>
    <col min="18" max="18" width="11.6640625" customWidth="1"/>
    <col min="19" max="19" width="11.109375" customWidth="1"/>
    <col min="21" max="21" width="10.33203125" customWidth="1"/>
    <col min="22" max="22" width="11.109375" customWidth="1"/>
    <col min="23" max="23" width="12.44140625" customWidth="1"/>
    <col min="24" max="24" width="13.6640625" customWidth="1"/>
  </cols>
  <sheetData>
    <row r="1" spans="1:25" ht="78" customHeight="1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</row>
    <row r="2" spans="1:25" ht="74.25" customHeight="1">
      <c r="A2" s="109" t="s">
        <v>51</v>
      </c>
      <c r="B2" s="109" t="s">
        <v>35</v>
      </c>
      <c r="C2" s="112" t="s">
        <v>14</v>
      </c>
      <c r="D2" s="112"/>
      <c r="E2" s="112"/>
      <c r="F2" s="113" t="s">
        <v>2</v>
      </c>
      <c r="G2" s="94" t="s">
        <v>3</v>
      </c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05"/>
      <c r="W2" s="105"/>
      <c r="X2" s="105"/>
      <c r="Y2" s="2"/>
    </row>
    <row r="3" spans="1:25" ht="30" customHeight="1">
      <c r="A3" s="110"/>
      <c r="B3" s="110"/>
      <c r="C3" s="94" t="s">
        <v>7</v>
      </c>
      <c r="D3" s="94" t="s">
        <v>8</v>
      </c>
      <c r="E3" s="94" t="s">
        <v>1</v>
      </c>
      <c r="F3" s="113"/>
      <c r="G3" s="112" t="s">
        <v>4</v>
      </c>
      <c r="H3" s="112"/>
      <c r="I3" s="112"/>
      <c r="J3" s="112" t="s">
        <v>9</v>
      </c>
      <c r="K3" s="112"/>
      <c r="L3" s="112"/>
      <c r="M3" s="112" t="s">
        <v>10</v>
      </c>
      <c r="N3" s="112"/>
      <c r="O3" s="112"/>
      <c r="P3" s="112" t="s">
        <v>11</v>
      </c>
      <c r="Q3" s="112"/>
      <c r="R3" s="112"/>
      <c r="S3" s="112" t="s">
        <v>12</v>
      </c>
      <c r="T3" s="112"/>
      <c r="U3" s="112"/>
      <c r="V3" s="102" t="s">
        <v>32</v>
      </c>
      <c r="W3" s="103"/>
      <c r="X3" s="104"/>
      <c r="Y3" s="2"/>
    </row>
    <row r="4" spans="1:25" ht="85.2" customHeight="1">
      <c r="A4" s="111"/>
      <c r="B4" s="111"/>
      <c r="C4" s="94"/>
      <c r="D4" s="94"/>
      <c r="E4" s="94"/>
      <c r="F4" s="112"/>
      <c r="G4" s="3" t="s">
        <v>5</v>
      </c>
      <c r="H4" s="3" t="s">
        <v>13</v>
      </c>
      <c r="I4" s="3" t="s">
        <v>6</v>
      </c>
      <c r="J4" s="3" t="s">
        <v>5</v>
      </c>
      <c r="K4" s="3" t="s">
        <v>13</v>
      </c>
      <c r="L4" s="3" t="s">
        <v>6</v>
      </c>
      <c r="M4" s="3" t="s">
        <v>5</v>
      </c>
      <c r="N4" s="3" t="s">
        <v>13</v>
      </c>
      <c r="O4" s="3" t="s">
        <v>6</v>
      </c>
      <c r="P4" s="3" t="s">
        <v>5</v>
      </c>
      <c r="Q4" s="3" t="s">
        <v>13</v>
      </c>
      <c r="R4" s="3" t="s">
        <v>6</v>
      </c>
      <c r="S4" s="3" t="s">
        <v>5</v>
      </c>
      <c r="T4" s="3" t="s">
        <v>13</v>
      </c>
      <c r="U4" s="3" t="s">
        <v>6</v>
      </c>
      <c r="V4" s="3" t="s">
        <v>5</v>
      </c>
      <c r="W4" s="3" t="s">
        <v>13</v>
      </c>
      <c r="X4" s="3" t="s">
        <v>6</v>
      </c>
      <c r="Y4" s="2"/>
    </row>
    <row r="5" spans="1:25" ht="34.200000000000003" customHeight="1">
      <c r="A5" s="11" t="s">
        <v>36</v>
      </c>
      <c r="B5" s="5">
        <f t="shared" ref="B5:B10" si="0">F5/D5*10</f>
        <v>9.3333333333333339</v>
      </c>
      <c r="C5" s="4">
        <v>52</v>
      </c>
      <c r="D5" s="62">
        <f t="shared" ref="D5:D10" si="1">G5+J5+M5+P5+V5</f>
        <v>30</v>
      </c>
      <c r="E5" s="4">
        <f t="shared" ref="E5:E12" si="2">D5/C5*100</f>
        <v>57.692307692307686</v>
      </c>
      <c r="F5" s="62">
        <f t="shared" ref="F5:F10" si="3">H5+K5+N5+Q5+T5+W5</f>
        <v>28</v>
      </c>
      <c r="G5" s="11"/>
      <c r="H5" s="4"/>
      <c r="I5" s="5" t="e">
        <f t="shared" ref="I5:I10" si="4">H5/G5*10</f>
        <v>#DIV/0!</v>
      </c>
      <c r="J5" s="11">
        <v>30</v>
      </c>
      <c r="K5" s="11">
        <v>28</v>
      </c>
      <c r="L5" s="13">
        <f t="shared" ref="L5:L12" si="5">K5/J5*10</f>
        <v>9.3333333333333339</v>
      </c>
      <c r="M5" s="11"/>
      <c r="N5" s="4"/>
      <c r="O5" s="5" t="e">
        <f t="shared" ref="O5:O12" si="6">N5/M5*10</f>
        <v>#DIV/0!</v>
      </c>
      <c r="P5" s="4"/>
      <c r="Q5" s="4"/>
      <c r="R5" s="5" t="e">
        <f t="shared" ref="R5:R12" si="7">Q5/P5*10</f>
        <v>#DIV/0!</v>
      </c>
      <c r="S5" s="4"/>
      <c r="T5" s="4"/>
      <c r="U5" s="5" t="e">
        <f t="shared" ref="U5:U12" si="8">T5/S5*10</f>
        <v>#DIV/0!</v>
      </c>
      <c r="V5" s="4"/>
      <c r="W5" s="4"/>
      <c r="X5" s="5" t="e">
        <f t="shared" ref="X5:X12" si="9">W5/V5*10</f>
        <v>#DIV/0!</v>
      </c>
      <c r="Y5" s="2"/>
    </row>
    <row r="6" spans="1:25" ht="34.200000000000003" customHeight="1">
      <c r="A6" s="11" t="s">
        <v>38</v>
      </c>
      <c r="B6" s="13">
        <f t="shared" si="0"/>
        <v>18.576388888888889</v>
      </c>
      <c r="C6" s="4">
        <v>288</v>
      </c>
      <c r="D6" s="62">
        <f t="shared" si="1"/>
        <v>288</v>
      </c>
      <c r="E6" s="4">
        <f t="shared" si="2"/>
        <v>100</v>
      </c>
      <c r="F6" s="62">
        <f t="shared" si="3"/>
        <v>535</v>
      </c>
      <c r="G6" s="11">
        <v>138</v>
      </c>
      <c r="H6" s="11">
        <v>235</v>
      </c>
      <c r="I6" s="13">
        <f t="shared" si="4"/>
        <v>17.028985507246375</v>
      </c>
      <c r="J6" s="4"/>
      <c r="K6" s="4"/>
      <c r="L6" s="5" t="e">
        <f t="shared" si="5"/>
        <v>#DIV/0!</v>
      </c>
      <c r="M6" s="11">
        <v>150</v>
      </c>
      <c r="N6" s="11">
        <v>300</v>
      </c>
      <c r="O6" s="5">
        <f t="shared" si="6"/>
        <v>20</v>
      </c>
      <c r="P6" s="4"/>
      <c r="Q6" s="4"/>
      <c r="R6" s="5" t="e">
        <f t="shared" si="7"/>
        <v>#DIV/0!</v>
      </c>
      <c r="S6" s="4"/>
      <c r="T6" s="4"/>
      <c r="U6" s="5" t="e">
        <f t="shared" si="8"/>
        <v>#DIV/0!</v>
      </c>
      <c r="V6" s="4"/>
      <c r="W6" s="4"/>
      <c r="X6" s="5" t="e">
        <f t="shared" si="9"/>
        <v>#DIV/0!</v>
      </c>
      <c r="Y6" s="2"/>
    </row>
    <row r="7" spans="1:25" ht="34.200000000000003" customHeight="1">
      <c r="A7" s="11" t="s">
        <v>37</v>
      </c>
      <c r="B7" s="4">
        <f t="shared" si="0"/>
        <v>17.579999999999998</v>
      </c>
      <c r="C7" s="4">
        <v>50</v>
      </c>
      <c r="D7" s="62">
        <f t="shared" si="1"/>
        <v>50</v>
      </c>
      <c r="E7" s="4">
        <f t="shared" si="2"/>
        <v>100</v>
      </c>
      <c r="F7" s="62">
        <f t="shared" si="3"/>
        <v>87.9</v>
      </c>
      <c r="G7" s="11">
        <v>25</v>
      </c>
      <c r="H7" s="11">
        <v>40.4</v>
      </c>
      <c r="I7" s="5">
        <f t="shared" si="4"/>
        <v>16.16</v>
      </c>
      <c r="J7" s="4"/>
      <c r="K7" s="4"/>
      <c r="L7" s="5" t="e">
        <f t="shared" si="5"/>
        <v>#DIV/0!</v>
      </c>
      <c r="M7" s="11">
        <v>25</v>
      </c>
      <c r="N7" s="11">
        <v>47.5</v>
      </c>
      <c r="O7" s="5">
        <f t="shared" si="6"/>
        <v>19</v>
      </c>
      <c r="P7" s="4"/>
      <c r="Q7" s="4"/>
      <c r="R7" s="5" t="e">
        <f t="shared" si="7"/>
        <v>#DIV/0!</v>
      </c>
      <c r="S7" s="4"/>
      <c r="T7" s="4"/>
      <c r="U7" s="5" t="e">
        <f t="shared" si="8"/>
        <v>#DIV/0!</v>
      </c>
      <c r="V7" s="4"/>
      <c r="W7" s="4"/>
      <c r="X7" s="5" t="e">
        <f t="shared" si="9"/>
        <v>#DIV/0!</v>
      </c>
      <c r="Y7" s="2"/>
    </row>
    <row r="8" spans="1:25" ht="34.200000000000003" customHeight="1">
      <c r="A8" s="11" t="s">
        <v>49</v>
      </c>
      <c r="B8" s="5">
        <f t="shared" si="0"/>
        <v>21.574999999999996</v>
      </c>
      <c r="C8" s="4">
        <v>80</v>
      </c>
      <c r="D8" s="62">
        <f t="shared" si="1"/>
        <v>80</v>
      </c>
      <c r="E8" s="4">
        <f t="shared" si="2"/>
        <v>100</v>
      </c>
      <c r="F8" s="62">
        <f t="shared" si="3"/>
        <v>172.6</v>
      </c>
      <c r="G8" s="11">
        <v>20</v>
      </c>
      <c r="H8" s="11">
        <v>38</v>
      </c>
      <c r="I8" s="5">
        <f t="shared" si="4"/>
        <v>19</v>
      </c>
      <c r="J8" s="11">
        <v>12</v>
      </c>
      <c r="K8" s="11">
        <v>20.6</v>
      </c>
      <c r="L8" s="5">
        <f t="shared" si="5"/>
        <v>17.166666666666668</v>
      </c>
      <c r="M8" s="11">
        <v>48</v>
      </c>
      <c r="N8" s="11">
        <v>114</v>
      </c>
      <c r="O8" s="5">
        <f t="shared" si="6"/>
        <v>23.75</v>
      </c>
      <c r="P8" s="4"/>
      <c r="Q8" s="4"/>
      <c r="R8" s="5" t="e">
        <f t="shared" si="7"/>
        <v>#DIV/0!</v>
      </c>
      <c r="S8" s="4"/>
      <c r="T8" s="4"/>
      <c r="U8" s="5" t="e">
        <f t="shared" si="8"/>
        <v>#DIV/0!</v>
      </c>
      <c r="V8" s="4"/>
      <c r="W8" s="4"/>
      <c r="X8" s="5" t="e">
        <f t="shared" si="9"/>
        <v>#DIV/0!</v>
      </c>
      <c r="Y8" s="2"/>
    </row>
    <row r="9" spans="1:25" ht="34.200000000000003" customHeight="1">
      <c r="A9" s="11" t="s">
        <v>55</v>
      </c>
      <c r="B9" s="4">
        <f t="shared" si="0"/>
        <v>18.400000000000002</v>
      </c>
      <c r="C9" s="4">
        <v>200</v>
      </c>
      <c r="D9" s="62">
        <f t="shared" si="1"/>
        <v>200</v>
      </c>
      <c r="E9" s="4">
        <f t="shared" si="2"/>
        <v>100</v>
      </c>
      <c r="F9" s="62">
        <f t="shared" si="3"/>
        <v>368</v>
      </c>
      <c r="G9" s="11">
        <v>80</v>
      </c>
      <c r="H9" s="11">
        <v>118</v>
      </c>
      <c r="I9" s="5">
        <f t="shared" si="4"/>
        <v>14.75</v>
      </c>
      <c r="J9" s="11">
        <v>60</v>
      </c>
      <c r="K9" s="11">
        <v>112</v>
      </c>
      <c r="L9" s="5">
        <f t="shared" si="5"/>
        <v>18.666666666666668</v>
      </c>
      <c r="M9" s="11">
        <v>60</v>
      </c>
      <c r="N9" s="11">
        <v>138</v>
      </c>
      <c r="O9" s="5">
        <f t="shared" si="6"/>
        <v>23</v>
      </c>
      <c r="P9" s="4"/>
      <c r="Q9" s="4"/>
      <c r="R9" s="5" t="e">
        <f t="shared" si="7"/>
        <v>#DIV/0!</v>
      </c>
      <c r="S9" s="4"/>
      <c r="T9" s="4"/>
      <c r="U9" s="5" t="e">
        <f t="shared" si="8"/>
        <v>#DIV/0!</v>
      </c>
      <c r="V9" s="4"/>
      <c r="W9" s="4"/>
      <c r="X9" s="5" t="e">
        <f t="shared" si="9"/>
        <v>#DIV/0!</v>
      </c>
      <c r="Y9" s="2"/>
    </row>
    <row r="10" spans="1:25" ht="34.200000000000003" customHeight="1">
      <c r="A10" s="11" t="s">
        <v>54</v>
      </c>
      <c r="B10" s="5">
        <f t="shared" si="0"/>
        <v>25.333333333333332</v>
      </c>
      <c r="C10" s="4">
        <v>60</v>
      </c>
      <c r="D10" s="62">
        <f t="shared" si="1"/>
        <v>60</v>
      </c>
      <c r="E10" s="4">
        <f t="shared" si="2"/>
        <v>100</v>
      </c>
      <c r="F10" s="62">
        <f t="shared" si="3"/>
        <v>152</v>
      </c>
      <c r="G10" s="11">
        <v>20</v>
      </c>
      <c r="H10" s="11">
        <v>60</v>
      </c>
      <c r="I10" s="5">
        <f t="shared" si="4"/>
        <v>30</v>
      </c>
      <c r="J10" s="11">
        <v>20</v>
      </c>
      <c r="K10" s="11">
        <v>32</v>
      </c>
      <c r="L10" s="5">
        <f t="shared" si="5"/>
        <v>16</v>
      </c>
      <c r="M10" s="11">
        <v>20</v>
      </c>
      <c r="N10" s="11">
        <v>60</v>
      </c>
      <c r="O10" s="5">
        <f t="shared" si="6"/>
        <v>30</v>
      </c>
      <c r="P10" s="4"/>
      <c r="Q10" s="4"/>
      <c r="R10" s="5" t="e">
        <f t="shared" si="7"/>
        <v>#DIV/0!</v>
      </c>
      <c r="S10" s="4"/>
      <c r="T10" s="4"/>
      <c r="U10" s="5" t="e">
        <f t="shared" si="8"/>
        <v>#DIV/0!</v>
      </c>
      <c r="V10" s="4"/>
      <c r="W10" s="4"/>
      <c r="X10" s="5" t="e">
        <f t="shared" si="9"/>
        <v>#DIV/0!</v>
      </c>
      <c r="Y10" s="2"/>
    </row>
    <row r="11" spans="1:25" ht="21">
      <c r="A11" s="4"/>
      <c r="B11" s="4"/>
      <c r="C11" s="4"/>
      <c r="D11" s="11"/>
      <c r="E11" s="4"/>
      <c r="F11" s="62"/>
      <c r="G11" s="4"/>
      <c r="H11" s="4"/>
      <c r="I11" s="5"/>
      <c r="J11" s="4"/>
      <c r="K11" s="4"/>
      <c r="L11" s="5"/>
      <c r="M11" s="4"/>
      <c r="N11" s="4"/>
      <c r="O11" s="5"/>
      <c r="P11" s="4"/>
      <c r="Q11" s="4"/>
      <c r="R11" s="5"/>
      <c r="S11" s="4"/>
      <c r="T11" s="4"/>
      <c r="U11" s="5"/>
      <c r="V11" s="4"/>
      <c r="W11" s="4"/>
      <c r="X11" s="5"/>
      <c r="Y11" s="2"/>
    </row>
    <row r="12" spans="1:25" ht="21">
      <c r="A12" s="6" t="s">
        <v>47</v>
      </c>
      <c r="B12" s="64">
        <f>F12/D12*10</f>
        <v>18.975988700564972</v>
      </c>
      <c r="C12" s="6">
        <f>SUM(C5:C10)</f>
        <v>730</v>
      </c>
      <c r="D12" s="65">
        <f>SUM(D5:D10)</f>
        <v>708</v>
      </c>
      <c r="E12" s="4">
        <f t="shared" si="2"/>
        <v>96.986301369863014</v>
      </c>
      <c r="F12" s="65">
        <f>SUM(F5:F10)</f>
        <v>1343.5</v>
      </c>
      <c r="G12" s="6">
        <f>SUM(G5:G10)</f>
        <v>283</v>
      </c>
      <c r="H12" s="6">
        <f>SUM(H5:H10)</f>
        <v>491.4</v>
      </c>
      <c r="I12" s="7">
        <f t="shared" ref="I12" si="10">H12/G12*10</f>
        <v>17.363957597173144</v>
      </c>
      <c r="J12" s="6">
        <f>SUM(J5:J10)</f>
        <v>122</v>
      </c>
      <c r="K12" s="6">
        <f>SUM(K5:K10)</f>
        <v>192.6</v>
      </c>
      <c r="L12" s="5">
        <f t="shared" si="5"/>
        <v>15.786885245901638</v>
      </c>
      <c r="M12" s="6">
        <f>SUM(M5:M10)</f>
        <v>303</v>
      </c>
      <c r="N12" s="6">
        <f>SUM(N5:N10)</f>
        <v>659.5</v>
      </c>
      <c r="O12" s="5">
        <f t="shared" si="6"/>
        <v>21.765676567656765</v>
      </c>
      <c r="P12" s="6" t="e">
        <f>#REF!+P5+#REF!+P6+P7+P8+P9</f>
        <v>#REF!</v>
      </c>
      <c r="Q12" s="6" t="e">
        <f>#REF!+Q5+#REF!+Q6+Q7+Q8+Q9</f>
        <v>#REF!</v>
      </c>
      <c r="R12" s="5" t="e">
        <f t="shared" si="7"/>
        <v>#REF!</v>
      </c>
      <c r="S12" s="6" t="e">
        <f>#REF!+S5+#REF!+S6+S7+S8+S9</f>
        <v>#REF!</v>
      </c>
      <c r="T12" s="6" t="e">
        <f>#REF!+T5+#REF!+T6+T7+T8+T9</f>
        <v>#REF!</v>
      </c>
      <c r="U12" s="5" t="e">
        <f t="shared" si="8"/>
        <v>#REF!</v>
      </c>
      <c r="V12" s="6" t="e">
        <f>#REF!+V5+#REF!+V6+V7+V8+V9</f>
        <v>#REF!</v>
      </c>
      <c r="W12" s="6" t="e">
        <f>#REF!+W5+#REF!+W6+W7+W8+W9</f>
        <v>#REF!</v>
      </c>
      <c r="X12" s="5" t="e">
        <f t="shared" si="9"/>
        <v>#REF!</v>
      </c>
      <c r="Y12" s="2"/>
    </row>
    <row r="13" spans="1:25" ht="21">
      <c r="A13" s="4"/>
      <c r="B13" s="4"/>
      <c r="C13" s="4"/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  <c r="W13" s="8"/>
      <c r="X13" s="8"/>
      <c r="Y13" s="2"/>
    </row>
    <row r="14" spans="1:25" ht="21">
      <c r="A14" s="93"/>
      <c r="B14" s="93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2"/>
    </row>
    <row r="15" spans="1:25" ht="28.2" customHeight="1">
      <c r="A15" s="94" t="s">
        <v>0</v>
      </c>
      <c r="B15" s="95"/>
      <c r="C15" s="96" t="s">
        <v>39</v>
      </c>
      <c r="D15" s="97"/>
      <c r="E15" s="97"/>
      <c r="F15" s="97"/>
      <c r="G15" s="97"/>
      <c r="H15" s="98"/>
      <c r="I15" s="94" t="s">
        <v>52</v>
      </c>
      <c r="J15" s="94" t="s">
        <v>34</v>
      </c>
      <c r="K15" s="94"/>
      <c r="L15" s="94"/>
      <c r="M15" s="94"/>
      <c r="N15" s="94" t="s">
        <v>33</v>
      </c>
      <c r="O15" s="94"/>
      <c r="P15" s="94"/>
      <c r="Q15" s="94"/>
      <c r="R15" s="94"/>
      <c r="S15" s="94"/>
      <c r="T15" s="94"/>
      <c r="U15" s="94"/>
      <c r="V15" s="94"/>
      <c r="W15" s="94"/>
      <c r="X15" s="94" t="s">
        <v>53</v>
      </c>
      <c r="Y15" s="2"/>
    </row>
    <row r="16" spans="1:25" ht="1.5" hidden="1" customHeight="1">
      <c r="A16" s="94"/>
      <c r="B16" s="95"/>
      <c r="C16" s="99"/>
      <c r="D16" s="100"/>
      <c r="E16" s="100"/>
      <c r="F16" s="100"/>
      <c r="G16" s="100"/>
      <c r="H16" s="101"/>
      <c r="I16" s="95"/>
      <c r="J16" s="94" t="s">
        <v>25</v>
      </c>
      <c r="K16" s="94" t="s">
        <v>24</v>
      </c>
      <c r="L16" s="94" t="s">
        <v>26</v>
      </c>
      <c r="M16" s="94" t="s">
        <v>57</v>
      </c>
      <c r="N16" s="94" t="s">
        <v>27</v>
      </c>
      <c r="O16" s="94" t="s">
        <v>28</v>
      </c>
      <c r="P16" s="94" t="s">
        <v>4</v>
      </c>
      <c r="Q16" s="94" t="s">
        <v>9</v>
      </c>
      <c r="R16" s="94" t="s">
        <v>10</v>
      </c>
      <c r="S16" s="94" t="s">
        <v>11</v>
      </c>
      <c r="T16" s="94" t="s">
        <v>12</v>
      </c>
      <c r="U16" s="94" t="s">
        <v>29</v>
      </c>
      <c r="V16" s="94" t="s">
        <v>30</v>
      </c>
      <c r="W16" s="94" t="s">
        <v>31</v>
      </c>
      <c r="X16" s="94"/>
      <c r="Y16" s="2"/>
    </row>
    <row r="17" spans="1:25" ht="155.4" customHeight="1">
      <c r="A17" s="94"/>
      <c r="B17" s="95"/>
      <c r="C17" s="3" t="s">
        <v>40</v>
      </c>
      <c r="D17" s="3" t="s">
        <v>41</v>
      </c>
      <c r="E17" s="3" t="s">
        <v>42</v>
      </c>
      <c r="F17" s="3" t="s">
        <v>6</v>
      </c>
      <c r="G17" s="3" t="s">
        <v>13</v>
      </c>
      <c r="H17" s="3" t="s">
        <v>6</v>
      </c>
      <c r="I17" s="95"/>
      <c r="J17" s="105"/>
      <c r="K17" s="105"/>
      <c r="L17" s="105"/>
      <c r="M17" s="105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2"/>
    </row>
    <row r="18" spans="1:25" ht="33" customHeight="1">
      <c r="A18" s="93" t="s">
        <v>43</v>
      </c>
      <c r="B18" s="93"/>
      <c r="C18" s="4"/>
      <c r="D18" s="11"/>
      <c r="E18" s="5"/>
      <c r="F18" s="4" t="e">
        <f t="shared" ref="F18:F27" si="11">E18/D18*10</f>
        <v>#DIV/0!</v>
      </c>
      <c r="G18" s="4">
        <v>0</v>
      </c>
      <c r="H18" s="5" t="e">
        <f t="shared" ref="H18:H27" si="12">G18/F18*10</f>
        <v>#DIV/0!</v>
      </c>
      <c r="I18" s="4"/>
      <c r="J18" s="4">
        <f t="shared" ref="J18:J27" si="13">K18+L18+M18</f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8"/>
      <c r="W18" s="8"/>
      <c r="X18" s="4"/>
      <c r="Y18" s="2"/>
    </row>
    <row r="19" spans="1:25" ht="33" customHeight="1">
      <c r="A19" s="93" t="s">
        <v>44</v>
      </c>
      <c r="B19" s="93"/>
      <c r="C19" s="4"/>
      <c r="D19" s="4"/>
      <c r="E19" s="5"/>
      <c r="F19" s="4" t="e">
        <f t="shared" si="11"/>
        <v>#DIV/0!</v>
      </c>
      <c r="G19" s="4">
        <v>0</v>
      </c>
      <c r="H19" s="5" t="e">
        <f t="shared" si="12"/>
        <v>#DIV/0!</v>
      </c>
      <c r="I19" s="4"/>
      <c r="J19" s="4">
        <f t="shared" si="13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"/>
      <c r="W19" s="8"/>
      <c r="X19" s="4"/>
      <c r="Y19" s="2"/>
    </row>
    <row r="20" spans="1:25" ht="33" customHeight="1">
      <c r="A20" s="93" t="s">
        <v>45</v>
      </c>
      <c r="B20" s="93"/>
      <c r="C20" s="4">
        <v>3</v>
      </c>
      <c r="D20" s="11">
        <v>3</v>
      </c>
      <c r="E20" s="5">
        <v>30</v>
      </c>
      <c r="F20" s="4">
        <f t="shared" si="11"/>
        <v>100</v>
      </c>
      <c r="G20" s="4">
        <v>0</v>
      </c>
      <c r="H20" s="5">
        <f t="shared" si="12"/>
        <v>0</v>
      </c>
      <c r="I20" s="4"/>
      <c r="J20" s="4">
        <f t="shared" si="13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8"/>
      <c r="W20" s="8"/>
      <c r="X20" s="4"/>
      <c r="Y20" s="2"/>
    </row>
    <row r="21" spans="1:25" ht="33" customHeight="1">
      <c r="A21" s="93" t="s">
        <v>46</v>
      </c>
      <c r="B21" s="93"/>
      <c r="C21" s="11">
        <v>1</v>
      </c>
      <c r="D21" s="11">
        <v>1</v>
      </c>
      <c r="E21" s="63">
        <v>10</v>
      </c>
      <c r="F21" s="4">
        <f t="shared" si="11"/>
        <v>100</v>
      </c>
      <c r="G21" s="4">
        <v>0</v>
      </c>
      <c r="H21" s="5">
        <f t="shared" si="12"/>
        <v>0</v>
      </c>
      <c r="I21" s="4"/>
      <c r="J21" s="4">
        <f t="shared" si="13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8"/>
      <c r="W21" s="8"/>
      <c r="X21" s="4"/>
      <c r="Y21" s="2"/>
    </row>
    <row r="22" spans="1:25" ht="33" customHeight="1">
      <c r="A22" s="91" t="s">
        <v>36</v>
      </c>
      <c r="B22" s="92"/>
      <c r="C22" s="6"/>
      <c r="D22" s="6"/>
      <c r="E22" s="6"/>
      <c r="F22" s="4" t="e">
        <f t="shared" si="11"/>
        <v>#DIV/0!</v>
      </c>
      <c r="G22" s="6"/>
      <c r="H22" s="5" t="e">
        <f t="shared" si="12"/>
        <v>#DIV/0!</v>
      </c>
      <c r="I22" s="4"/>
      <c r="J22" s="4">
        <f t="shared" si="13"/>
        <v>0</v>
      </c>
      <c r="K22" s="4"/>
      <c r="L22" s="4"/>
      <c r="M22" s="4"/>
      <c r="N22" s="6"/>
      <c r="O22" s="6"/>
      <c r="P22" s="4"/>
      <c r="Q22" s="6"/>
      <c r="R22" s="6"/>
      <c r="S22" s="6"/>
      <c r="T22" s="6"/>
      <c r="U22" s="6"/>
      <c r="V22" s="6"/>
      <c r="W22" s="4"/>
      <c r="X22" s="6"/>
      <c r="Y22" s="2"/>
    </row>
    <row r="23" spans="1:25" ht="33" customHeight="1">
      <c r="A23" s="93" t="s">
        <v>38</v>
      </c>
      <c r="B23" s="93"/>
      <c r="C23" s="4"/>
      <c r="D23" s="4"/>
      <c r="E23" s="4"/>
      <c r="F23" s="4" t="e">
        <f t="shared" si="11"/>
        <v>#DIV/0!</v>
      </c>
      <c r="G23" s="4"/>
      <c r="H23" s="5" t="e">
        <f t="shared" si="12"/>
        <v>#DIV/0!</v>
      </c>
      <c r="I23" s="4"/>
      <c r="J23" s="4">
        <f t="shared" si="13"/>
        <v>0</v>
      </c>
      <c r="K23" s="4"/>
      <c r="L23" s="4"/>
      <c r="M23" s="4"/>
      <c r="N23" s="4"/>
      <c r="O23" s="4"/>
      <c r="P23" s="4">
        <v>30</v>
      </c>
      <c r="Q23" s="4"/>
      <c r="R23" s="4">
        <v>50</v>
      </c>
      <c r="S23" s="4"/>
      <c r="T23" s="4"/>
      <c r="U23" s="4"/>
      <c r="V23" s="8"/>
      <c r="W23" s="8"/>
      <c r="X23" s="8">
        <v>288</v>
      </c>
      <c r="Y23" s="2"/>
    </row>
    <row r="24" spans="1:25" ht="33" customHeight="1">
      <c r="A24" s="91" t="s">
        <v>37</v>
      </c>
      <c r="B24" s="92"/>
      <c r="C24" s="4"/>
      <c r="D24" s="4"/>
      <c r="E24" s="4"/>
      <c r="F24" s="4" t="e">
        <f t="shared" si="11"/>
        <v>#DIV/0!</v>
      </c>
      <c r="G24" s="4"/>
      <c r="H24" s="5" t="e">
        <f t="shared" si="12"/>
        <v>#DIV/0!</v>
      </c>
      <c r="I24" s="4">
        <v>60</v>
      </c>
      <c r="J24" s="4">
        <f t="shared" si="13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8"/>
      <c r="W24" s="8"/>
      <c r="X24" s="8"/>
      <c r="Y24" s="2"/>
    </row>
    <row r="25" spans="1:25" ht="33" customHeight="1">
      <c r="A25" s="9" t="s">
        <v>54</v>
      </c>
      <c r="B25" s="10"/>
      <c r="C25" s="4"/>
      <c r="D25" s="4"/>
      <c r="E25" s="4"/>
      <c r="F25" s="4" t="e">
        <f t="shared" si="11"/>
        <v>#DIV/0!</v>
      </c>
      <c r="G25" s="4"/>
      <c r="H25" s="5" t="e">
        <f t="shared" si="12"/>
        <v>#DIV/0!</v>
      </c>
      <c r="I25" s="4"/>
      <c r="J25" s="4">
        <f t="shared" si="13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8"/>
      <c r="W25" s="8"/>
      <c r="X25" s="8"/>
      <c r="Y25" s="2"/>
    </row>
    <row r="26" spans="1:25" ht="33" customHeight="1">
      <c r="A26" s="91" t="s">
        <v>56</v>
      </c>
      <c r="B26" s="92"/>
      <c r="C26" s="4"/>
      <c r="D26" s="4"/>
      <c r="E26" s="4"/>
      <c r="F26" s="4" t="e">
        <f t="shared" si="11"/>
        <v>#DIV/0!</v>
      </c>
      <c r="G26" s="4"/>
      <c r="H26" s="5" t="e">
        <f t="shared" si="12"/>
        <v>#DIV/0!</v>
      </c>
      <c r="I26" s="14">
        <v>20</v>
      </c>
      <c r="J26" s="4">
        <f t="shared" si="13"/>
        <v>20</v>
      </c>
      <c r="K26" s="4"/>
      <c r="L26" s="4"/>
      <c r="M26" s="14">
        <v>20</v>
      </c>
      <c r="N26" s="4"/>
      <c r="O26" s="4"/>
      <c r="P26" s="4"/>
      <c r="Q26" s="4"/>
      <c r="R26" s="4"/>
      <c r="S26" s="4"/>
      <c r="T26" s="4"/>
      <c r="U26" s="4"/>
      <c r="V26" s="8"/>
      <c r="W26" s="8"/>
      <c r="X26" s="8"/>
      <c r="Y26" s="2"/>
    </row>
    <row r="27" spans="1:25" ht="30.6" customHeight="1">
      <c r="A27" s="106" t="s">
        <v>48</v>
      </c>
      <c r="B27" s="106"/>
      <c r="C27" s="6">
        <f>SUM(C18:C26)</f>
        <v>4</v>
      </c>
      <c r="D27" s="6">
        <f>SUM(D18:D26)</f>
        <v>4</v>
      </c>
      <c r="E27" s="6">
        <f>SUM(E18:E26)</f>
        <v>40</v>
      </c>
      <c r="F27" s="4">
        <f t="shared" si="11"/>
        <v>100</v>
      </c>
      <c r="G27" s="6"/>
      <c r="H27" s="5">
        <f t="shared" si="12"/>
        <v>0</v>
      </c>
      <c r="I27" s="6">
        <f>SUM(I18:I26)</f>
        <v>80</v>
      </c>
      <c r="J27" s="6">
        <f t="shared" si="13"/>
        <v>20</v>
      </c>
      <c r="K27" s="4">
        <f>SUM(K22:K26)</f>
        <v>0</v>
      </c>
      <c r="L27" s="6"/>
      <c r="M27" s="6">
        <f>SUM(M18:M26)</f>
        <v>20</v>
      </c>
      <c r="N27" s="6">
        <f t="shared" ref="N27:X27" si="14">SUM(N18:N26)</f>
        <v>0</v>
      </c>
      <c r="O27" s="6">
        <f t="shared" si="14"/>
        <v>0</v>
      </c>
      <c r="P27" s="6">
        <f t="shared" si="14"/>
        <v>30</v>
      </c>
      <c r="Q27" s="6">
        <f t="shared" si="14"/>
        <v>0</v>
      </c>
      <c r="R27" s="6">
        <f t="shared" si="14"/>
        <v>50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288</v>
      </c>
      <c r="Y27" s="2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5" ht="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5" ht="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 ht="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 ht="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5">
    <mergeCell ref="A27:B27"/>
    <mergeCell ref="A14:X14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5:X17"/>
    <mergeCell ref="J16:J17"/>
    <mergeCell ref="K16:K17"/>
    <mergeCell ref="V16:V17"/>
    <mergeCell ref="W16:W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A20:B20"/>
    <mergeCell ref="R16:R17"/>
    <mergeCell ref="A18:B18"/>
    <mergeCell ref="A19:B19"/>
    <mergeCell ref="A15:B17"/>
    <mergeCell ref="I15:I17"/>
    <mergeCell ref="J15:M15"/>
    <mergeCell ref="N15:W15"/>
    <mergeCell ref="C15:H16"/>
    <mergeCell ref="A26:B26"/>
    <mergeCell ref="A24:B24"/>
    <mergeCell ref="A21:B21"/>
    <mergeCell ref="A23:B23"/>
    <mergeCell ref="A22:B2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2022-10-28T09:32:26Z</cp:lastPrinted>
  <dcterms:created xsi:type="dcterms:W3CDTF">2018-08-13T09:44:55Z</dcterms:created>
  <dcterms:modified xsi:type="dcterms:W3CDTF">2022-11-01T10:29:42Z</dcterms:modified>
</cp:coreProperties>
</file>