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</sheets>
  <definedNames>
    <definedName name="_xlnm.Print_Area" localSheetId="0">'2020-25'!$A$1:$U$69</definedName>
  </definedNames>
  <calcPr fullCalcOnLoad="1"/>
</workbook>
</file>

<file path=xl/sharedStrings.xml><?xml version="1.0" encoding="utf-8"?>
<sst xmlns="http://schemas.openxmlformats.org/spreadsheetml/2006/main" count="118" uniqueCount="58">
  <si>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</si>
  <si>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</si>
  <si>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</si>
  <si>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</si>
  <si>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</si>
  <si>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</si>
  <si>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</si>
  <si>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</si>
  <si>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</si>
  <si>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</si>
  <si>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</si>
  <si>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</si>
  <si>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</si>
  <si>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</si>
  <si>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</si>
  <si>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</si>
  <si>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</si>
  <si>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</si>
  <si>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</si>
  <si>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</si>
  <si>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</si>
  <si>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</si>
  <si>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</si>
  <si>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</si>
  <si>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</si>
  <si>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</si>
  <si>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Основное мероприятие 1.1. Строительство и приобретение жилья</t>
  </si>
  <si>
    <t xml:space="preserve">ед.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</si>
  <si>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</si>
  <si>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</si>
  <si>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</si>
  <si>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</si>
  <si>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</si>
  <si>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</si>
  <si>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 и лиц из их числа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</si>
  <si>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</si>
  <si>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</si>
  <si>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</si>
  <si>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Мероприятие 1.2.2.  Предоставление субсидий по жилищным сертификатам ветеранам,  инвалидам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</si>
  <si>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</si>
  <si>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</si>
  <si>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</si>
  <si>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>Показатель 1.2.3. Количество человек, которым предоставлены выплаты</t>
  </si>
  <si>
    <t>Показатель 1.2.2. Количество человек, которым предоставлены сертификаты</t>
  </si>
  <si>
    <t>Мероприятие 1.1.3. Мероприятия по расселению жилищного фонда на территории Пермского края, признанного аварийным после 01 января 2017 г.</t>
  </si>
  <si>
    <t>кв.м.</t>
  </si>
  <si>
    <t>Показатель 1.1.3. Площадь расселенных жилых помещений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</si>
  <si>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</si>
  <si>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Показатель 1.3.1. Количество жилых помещений, предоставленных гражданам</t>
  </si>
  <si>
    <t>Показатель 1.2.1. Количество молодых семей, улучшивших жилищные условия</t>
  </si>
  <si>
    <t>Показатель 1.1.4. Наличие проектно-сметной документации с положительным заключением государственной экспертизы</t>
  </si>
  <si>
    <t>Мероприятие 1.1.4. Разработка проектно-сметной документации для строительства многоквартирных и (или) блокированных жилых домов</t>
  </si>
  <si>
    <t>Администрация Верещагинского городского округа Пермского края</t>
  </si>
  <si>
    <t>Показатель 1.1.2. Наличие проектно-сметной документации с положительным заключением государственной экспертизы</t>
  </si>
  <si>
    <t>2025 год</t>
  </si>
  <si>
    <t>2026 год</t>
  </si>
  <si>
    <t>Показатель 1.1.2. Количество жилых помещений, зачисленных в муниципальную собственность</t>
  </si>
  <si>
    <t>Приложение 2
к постановлению администрации Верещагинского городского округа от 20.03.2024 № 254-01-01-445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</si>
</sst>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_-* #,##0.000\ _₽_-;\-* #,##0.000\ _₽_-;_-* &quot;-&quot;???\ _₽_-;_-@_-"/>
    <numFmt numFmtId="183" formatCode="_-* #,##0.00000\ _₽_-;\-* #,##0.00000\ _₽_-;_-* &quot;-&quot;?????\ _₽_-;_-@_-"/>
    <numFmt numFmtId="184" formatCode="_-* #,##0.00000_р_._-;\-* #,##0.00000_р_._-;_-* &quot;-&quot;?????_р_._-;_-@_-"/>
    <numFmt numFmtId="185" formatCode="#,##0.00_ ;\-#,##0.00\ "/>
    <numFmt numFmtId="186" formatCode="0.000"/>
    <numFmt numFmtId="187" formatCode="0.0000"/>
    <numFmt numFmtId="188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74" fontId="2" fillId="33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 readingOrder="1"/>
    </xf>
    <xf numFmtId="0" fontId="0" fillId="0" borderId="10" xfId="0" applyFont="1" applyFill="1" applyBorder="1" applyAlignment="1">
      <alignment horizontal="center" vertical="top" readingOrder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SheetLayoutView="70" workbookViewId="0" topLeftCell="A2">
      <selection activeCell="N2" sqref="N2:U2"/>
    </sheetView>
  </sheetViews>
  <sheetFormatPr defaultColWidth="9.140625" defaultRowHeight="15"/>
  <cols>
    <col min="1" max="1" width="46.140625" style="1" customWidth="1"/>
    <col min="2" max="2" width="15.7109375" style="1" customWidth="1"/>
    <col min="3" max="3" width="14.28125" style="3" customWidth="1"/>
    <col min="4" max="4" width="13.421875" style="3" customWidth="1"/>
    <col min="5" max="5" width="15.57421875" style="3" customWidth="1"/>
    <col min="6" max="6" width="12.28125" style="3" customWidth="1"/>
    <col min="7" max="8" width="12.00390625" style="3" customWidth="1"/>
    <col min="9" max="9" width="9.7109375" style="3" hidden="1" customWidth="1"/>
    <col min="10" max="11" width="9.7109375" style="3" customWidth="1"/>
    <col min="12" max="12" width="16.28125" style="1" customWidth="1"/>
    <col min="13" max="13" width="5.7109375" style="2" customWidth="1"/>
    <col min="14" max="14" width="12.00390625" style="2" customWidth="1"/>
    <col min="15" max="17" width="6.140625" style="1" customWidth="1"/>
    <col min="18" max="18" width="6.57421875" style="1" customWidth="1"/>
    <col min="19" max="19" width="7.8515625" style="1" customWidth="1"/>
    <col min="20" max="20" width="6.140625" style="1" customWidth="1"/>
    <col min="21" max="21" width="7.421875" style="1" customWidth="1"/>
    <col min="22" max="16384" width="9.140625" style="1" customWidth="1"/>
  </cols>
  <sheetData>
    <row r="1" spans="15:20" ht="70.5" customHeight="1" hidden="1">
      <c r="O1" s="36"/>
      <c r="P1" s="36"/>
      <c r="Q1" s="36"/>
      <c r="R1" s="36"/>
      <c r="S1" s="36"/>
      <c r="T1" s="36"/>
    </row>
    <row r="2" spans="14:21" ht="47.25" customHeight="1">
      <c r="N2" s="39" t="s">
        <v>57</v>
      </c>
      <c r="O2" s="39"/>
      <c r="P2" s="39"/>
      <c r="Q2" s="39"/>
      <c r="R2" s="39"/>
      <c r="S2" s="39"/>
      <c r="T2" s="39"/>
      <c r="U2" s="39"/>
    </row>
    <row r="3" ht="15" customHeight="1"/>
    <row r="4" spans="15:20" ht="15" customHeight="1">
      <c r="O4" s="36"/>
      <c r="P4" s="36"/>
      <c r="Q4" s="36"/>
      <c r="R4" s="36"/>
      <c r="S4" s="36"/>
      <c r="T4" s="36"/>
    </row>
    <row r="5" spans="15:20" ht="93" customHeight="1" hidden="1">
      <c r="O5" s="36"/>
      <c r="P5" s="36"/>
      <c r="Q5" s="36"/>
      <c r="R5" s="36"/>
      <c r="S5" s="36"/>
      <c r="T5" s="36"/>
    </row>
    <row r="6" ht="15" customHeight="1" hidden="1"/>
    <row r="7" ht="15" customHeight="1" hidden="1"/>
    <row r="8" spans="1:23" ht="1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8"/>
      <c r="V8" s="18"/>
      <c r="W8" s="18"/>
    </row>
    <row r="9" spans="1:23" ht="12" customHeight="1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8"/>
      <c r="V9" s="18"/>
      <c r="W9" s="18"/>
    </row>
    <row r="10" spans="21:23" ht="15">
      <c r="U10" s="18"/>
      <c r="V10" s="18"/>
      <c r="W10" s="18"/>
    </row>
    <row r="11" spans="1:23" ht="15.75" customHeight="1">
      <c r="A11" s="26" t="s">
        <v>9</v>
      </c>
      <c r="B11" s="26" t="s">
        <v>2</v>
      </c>
      <c r="C11" s="53" t="s">
        <v>7</v>
      </c>
      <c r="D11" s="54"/>
      <c r="E11" s="54"/>
      <c r="F11" s="54"/>
      <c r="G11" s="54"/>
      <c r="H11" s="54"/>
      <c r="I11" s="54"/>
      <c r="J11" s="54"/>
      <c r="K11" s="55"/>
      <c r="L11" s="56" t="s">
        <v>11</v>
      </c>
      <c r="M11" s="57"/>
      <c r="N11" s="57"/>
      <c r="O11" s="57"/>
      <c r="P11" s="57"/>
      <c r="Q11" s="57"/>
      <c r="R11" s="57"/>
      <c r="S11" s="57"/>
      <c r="T11" s="57"/>
      <c r="U11" s="58"/>
      <c r="V11" s="18"/>
      <c r="W11" s="18"/>
    </row>
    <row r="12" spans="1:23" ht="24" customHeight="1">
      <c r="A12" s="26"/>
      <c r="B12" s="26"/>
      <c r="C12" s="40" t="s">
        <v>8</v>
      </c>
      <c r="D12" s="53" t="s">
        <v>0</v>
      </c>
      <c r="E12" s="54"/>
      <c r="F12" s="54"/>
      <c r="G12" s="54"/>
      <c r="H12" s="54"/>
      <c r="I12" s="54"/>
      <c r="J12" s="54"/>
      <c r="K12" s="55"/>
      <c r="L12" s="26" t="s">
        <v>10</v>
      </c>
      <c r="M12" s="26" t="s">
        <v>1</v>
      </c>
      <c r="N12" s="43" t="s">
        <v>31</v>
      </c>
      <c r="O12" s="59" t="s">
        <v>12</v>
      </c>
      <c r="P12" s="60"/>
      <c r="Q12" s="60"/>
      <c r="R12" s="60"/>
      <c r="S12" s="60"/>
      <c r="T12" s="60"/>
      <c r="U12" s="61"/>
      <c r="V12" s="18"/>
      <c r="W12" s="18"/>
    </row>
    <row r="13" spans="1:23" ht="114.75" customHeight="1">
      <c r="A13" s="26"/>
      <c r="B13" s="26"/>
      <c r="C13" s="40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4"/>
      <c r="J13" s="14" t="s">
        <v>54</v>
      </c>
      <c r="K13" s="14" t="s">
        <v>55</v>
      </c>
      <c r="L13" s="28"/>
      <c r="M13" s="28"/>
      <c r="N13" s="44"/>
      <c r="O13" s="14" t="s">
        <v>25</v>
      </c>
      <c r="P13" s="14" t="s">
        <v>21</v>
      </c>
      <c r="Q13" s="15" t="s">
        <v>22</v>
      </c>
      <c r="R13" s="15" t="s">
        <v>23</v>
      </c>
      <c r="S13" s="15" t="s">
        <v>24</v>
      </c>
      <c r="T13" s="14" t="s">
        <v>54</v>
      </c>
      <c r="U13" s="14" t="s">
        <v>55</v>
      </c>
      <c r="V13" s="23"/>
      <c r="W13" s="18"/>
    </row>
    <row r="14" spans="1:21" s="5" customFormat="1" ht="15">
      <c r="A14" s="10">
        <v>1</v>
      </c>
      <c r="B14" s="10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10">
        <v>11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25">
        <v>19</v>
      </c>
      <c r="U14" s="25">
        <v>20</v>
      </c>
    </row>
    <row r="15" spans="1:21" s="6" customFormat="1" ht="37.5" customHeight="1">
      <c r="A15" s="45" t="s">
        <v>29</v>
      </c>
      <c r="B15" s="45"/>
      <c r="C15" s="21">
        <f>D15+E15+F15+G15+J15+H15+K15</f>
        <v>339934.89999999997</v>
      </c>
      <c r="D15" s="21">
        <f aca="true" t="shared" si="0" ref="D15:J15">D16+D17+D18</f>
        <v>83982.09999999999</v>
      </c>
      <c r="E15" s="21">
        <f t="shared" si="0"/>
        <v>78997.19999999998</v>
      </c>
      <c r="F15" s="21">
        <f t="shared" si="0"/>
        <v>50057.799999999996</v>
      </c>
      <c r="G15" s="21">
        <f t="shared" si="0"/>
        <v>34122.9</v>
      </c>
      <c r="H15" s="21">
        <f t="shared" si="0"/>
        <v>61627.9</v>
      </c>
      <c r="I15" s="21" t="e">
        <f t="shared" si="0"/>
        <v>#VALUE!</v>
      </c>
      <c r="J15" s="21">
        <f t="shared" si="0"/>
        <v>18688.2</v>
      </c>
      <c r="K15" s="21">
        <f>K16+K17+K18</f>
        <v>12458.8</v>
      </c>
      <c r="L15" s="4"/>
      <c r="M15" s="4"/>
      <c r="N15" s="4"/>
      <c r="O15" s="4"/>
      <c r="P15" s="4"/>
      <c r="Q15" s="4"/>
      <c r="R15" s="4"/>
      <c r="S15" s="4"/>
      <c r="T15" s="16"/>
      <c r="U15" s="19"/>
    </row>
    <row r="16" spans="1:21" s="8" customFormat="1" ht="15">
      <c r="A16" s="45" t="s">
        <v>4</v>
      </c>
      <c r="B16" s="45"/>
      <c r="C16" s="21">
        <f aca="true" t="shared" si="1" ref="C16:C68">D16+E16+F16+G16+J16+H16+K16</f>
        <v>106379.7</v>
      </c>
      <c r="D16" s="22">
        <f aca="true" t="shared" si="2" ref="D16:K17">D20+D46+D62</f>
        <v>36633.2</v>
      </c>
      <c r="E16" s="22">
        <f t="shared" si="2"/>
        <v>43217.5</v>
      </c>
      <c r="F16" s="22">
        <f t="shared" si="2"/>
        <v>24029.7</v>
      </c>
      <c r="G16" s="22">
        <f t="shared" si="2"/>
        <v>1877.7</v>
      </c>
      <c r="H16" s="22">
        <f>H20+H46+H62</f>
        <v>621.6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10"/>
      <c r="M16" s="10"/>
      <c r="N16" s="10"/>
      <c r="O16" s="10"/>
      <c r="P16" s="10"/>
      <c r="Q16" s="10"/>
      <c r="R16" s="10"/>
      <c r="S16" s="10"/>
      <c r="T16" s="17"/>
      <c r="U16" s="20"/>
    </row>
    <row r="17" spans="1:21" s="8" customFormat="1" ht="15">
      <c r="A17" s="45" t="s">
        <v>13</v>
      </c>
      <c r="B17" s="45"/>
      <c r="C17" s="21">
        <f t="shared" si="1"/>
        <v>209660.3</v>
      </c>
      <c r="D17" s="22">
        <f t="shared" si="2"/>
        <v>41153.2</v>
      </c>
      <c r="E17" s="22">
        <f t="shared" si="2"/>
        <v>34672.799999999996</v>
      </c>
      <c r="F17" s="22">
        <f t="shared" si="2"/>
        <v>23781</v>
      </c>
      <c r="G17" s="22">
        <f t="shared" si="2"/>
        <v>28661.5</v>
      </c>
      <c r="H17" s="22">
        <f t="shared" si="2"/>
        <v>50244.8</v>
      </c>
      <c r="I17" s="22">
        <f t="shared" si="2"/>
        <v>0</v>
      </c>
      <c r="J17" s="22">
        <f t="shared" si="2"/>
        <v>18688.2</v>
      </c>
      <c r="K17" s="22">
        <f t="shared" si="2"/>
        <v>12458.8</v>
      </c>
      <c r="L17" s="10"/>
      <c r="M17" s="10"/>
      <c r="N17" s="10"/>
      <c r="O17" s="10"/>
      <c r="P17" s="10"/>
      <c r="Q17" s="10"/>
      <c r="R17" s="10"/>
      <c r="S17" s="10"/>
      <c r="T17" s="17"/>
      <c r="U17" s="20"/>
    </row>
    <row r="18" spans="1:21" s="8" customFormat="1" ht="15">
      <c r="A18" s="45" t="s">
        <v>30</v>
      </c>
      <c r="B18" s="45"/>
      <c r="C18" s="21">
        <f t="shared" si="1"/>
        <v>23894.9</v>
      </c>
      <c r="D18" s="22">
        <f>D22+D48+D64</f>
        <v>6195.700000000001</v>
      </c>
      <c r="E18" s="22">
        <f>E22+E48+E64</f>
        <v>1106.9</v>
      </c>
      <c r="F18" s="22">
        <f>F22+F48+F64</f>
        <v>2247.1</v>
      </c>
      <c r="G18" s="22">
        <f>G22+G48+G64</f>
        <v>3583.7000000000003</v>
      </c>
      <c r="H18" s="22">
        <f>H22+H48</f>
        <v>10761.5</v>
      </c>
      <c r="I18" s="22" t="e">
        <f>I22+I48+I64</f>
        <v>#VALUE!</v>
      </c>
      <c r="J18" s="22">
        <f>J22+J48+J64</f>
        <v>0</v>
      </c>
      <c r="K18" s="22">
        <f>K22+K48+K64</f>
        <v>0</v>
      </c>
      <c r="L18" s="10"/>
      <c r="M18" s="10"/>
      <c r="N18" s="10"/>
      <c r="O18" s="10"/>
      <c r="P18" s="10"/>
      <c r="Q18" s="10"/>
      <c r="R18" s="10"/>
      <c r="S18" s="10"/>
      <c r="T18" s="17"/>
      <c r="U18" s="20"/>
    </row>
    <row r="19" spans="1:21" s="8" customFormat="1" ht="27" customHeight="1">
      <c r="A19" s="46" t="s">
        <v>26</v>
      </c>
      <c r="B19" s="46"/>
      <c r="C19" s="21">
        <f t="shared" si="1"/>
        <v>186922.5</v>
      </c>
      <c r="D19" s="21">
        <f aca="true" t="shared" si="3" ref="D19:J19">D20+D21+D22</f>
        <v>34595.8</v>
      </c>
      <c r="E19" s="21">
        <f t="shared" si="3"/>
        <v>24082.100000000002</v>
      </c>
      <c r="F19" s="21">
        <f t="shared" si="3"/>
        <v>17434.8</v>
      </c>
      <c r="G19" s="21">
        <f>G20+G21+G22</f>
        <v>24091.899999999998</v>
      </c>
      <c r="H19" s="21">
        <f t="shared" si="3"/>
        <v>55570.90000000001</v>
      </c>
      <c r="I19" s="21" t="e">
        <f t="shared" si="3"/>
        <v>#VALUE!</v>
      </c>
      <c r="J19" s="21">
        <f t="shared" si="3"/>
        <v>18688.2</v>
      </c>
      <c r="K19" s="21">
        <f>K20+K21+K22</f>
        <v>12458.8</v>
      </c>
      <c r="L19" s="10"/>
      <c r="M19" s="10"/>
      <c r="N19" s="10"/>
      <c r="O19" s="10"/>
      <c r="P19" s="10"/>
      <c r="Q19" s="10"/>
      <c r="R19" s="10"/>
      <c r="S19" s="10"/>
      <c r="T19" s="17"/>
      <c r="U19" s="20"/>
    </row>
    <row r="20" spans="1:21" s="8" customFormat="1" ht="15">
      <c r="A20" s="41" t="s">
        <v>4</v>
      </c>
      <c r="B20" s="41"/>
      <c r="C20" s="21">
        <f t="shared" si="1"/>
        <v>0</v>
      </c>
      <c r="D20" s="22">
        <f aca="true" t="shared" si="4" ref="D20:K20">D24+D28+D38</f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10"/>
      <c r="M20" s="10"/>
      <c r="N20" s="10"/>
      <c r="O20" s="10"/>
      <c r="P20" s="10"/>
      <c r="Q20" s="10"/>
      <c r="R20" s="10"/>
      <c r="S20" s="10"/>
      <c r="T20" s="17"/>
      <c r="U20" s="20"/>
    </row>
    <row r="21" spans="1:21" s="8" customFormat="1" ht="15">
      <c r="A21" s="41" t="s">
        <v>13</v>
      </c>
      <c r="B21" s="41"/>
      <c r="C21" s="21">
        <f t="shared" si="1"/>
        <v>166085.59999999998</v>
      </c>
      <c r="D21" s="22">
        <f>D25+D29+D39</f>
        <v>28998</v>
      </c>
      <c r="E21" s="22">
        <f>E25+E29+E39</f>
        <v>22975.2</v>
      </c>
      <c r="F21" s="22">
        <f>F25+F29+F39+F32</f>
        <v>16127.7</v>
      </c>
      <c r="G21" s="22">
        <f>G25+G29+G39+G32</f>
        <v>21266.1</v>
      </c>
      <c r="H21" s="22">
        <f>H25+H29+H39+H32+H35</f>
        <v>45571.600000000006</v>
      </c>
      <c r="I21" s="22">
        <f>I25+I29+I39</f>
        <v>0</v>
      </c>
      <c r="J21" s="22">
        <f>J25+J29+J39</f>
        <v>18688.2</v>
      </c>
      <c r="K21" s="22">
        <f>K25+K29+K39</f>
        <v>12458.8</v>
      </c>
      <c r="L21" s="10"/>
      <c r="M21" s="10"/>
      <c r="N21" s="10"/>
      <c r="O21" s="10"/>
      <c r="P21" s="10"/>
      <c r="Q21" s="10"/>
      <c r="R21" s="10"/>
      <c r="S21" s="10"/>
      <c r="T21" s="17"/>
      <c r="U21" s="20"/>
    </row>
    <row r="22" spans="1:21" s="8" customFormat="1" ht="15">
      <c r="A22" s="41" t="s">
        <v>30</v>
      </c>
      <c r="B22" s="41"/>
      <c r="C22" s="21">
        <f t="shared" si="1"/>
        <v>20836.9</v>
      </c>
      <c r="D22" s="22">
        <f>D30+D26+D40+D44</f>
        <v>5597.8</v>
      </c>
      <c r="E22" s="22">
        <f>E30+E26+E40+E44</f>
        <v>1106.9</v>
      </c>
      <c r="F22" s="22">
        <f>F30+F26+F40+F44</f>
        <v>1307.1</v>
      </c>
      <c r="G22" s="22">
        <f>G30+G26+G40+G44</f>
        <v>2825.8</v>
      </c>
      <c r="H22" s="22">
        <f>H26+H30+H33+H40+H44</f>
        <v>9999.3</v>
      </c>
      <c r="I22" s="22" t="e">
        <f>I30+I26+I40+I44</f>
        <v>#VALUE!</v>
      </c>
      <c r="J22" s="22">
        <f>J30+J26+J40+J44</f>
        <v>0</v>
      </c>
      <c r="K22" s="22">
        <f>K30+K26+K40+K44</f>
        <v>0</v>
      </c>
      <c r="L22" s="10"/>
      <c r="M22" s="10"/>
      <c r="N22" s="10"/>
      <c r="O22" s="10"/>
      <c r="P22" s="10"/>
      <c r="Q22" s="10"/>
      <c r="R22" s="10"/>
      <c r="S22" s="10"/>
      <c r="T22" s="17"/>
      <c r="U22" s="20"/>
    </row>
    <row r="23" spans="1:21" s="8" customFormat="1" ht="82.5" customHeight="1">
      <c r="A23" s="11" t="s">
        <v>32</v>
      </c>
      <c r="B23" s="26" t="s">
        <v>47</v>
      </c>
      <c r="C23" s="21">
        <f t="shared" si="1"/>
        <v>1140.6</v>
      </c>
      <c r="D23" s="21">
        <f>D24+D25+D26</f>
        <v>0</v>
      </c>
      <c r="E23" s="21">
        <f>E24+E25+E26</f>
        <v>0</v>
      </c>
      <c r="F23" s="21">
        <f>F24+F25+F26</f>
        <v>1140.6</v>
      </c>
      <c r="G23" s="21">
        <f>G24+G25+G26</f>
        <v>0</v>
      </c>
      <c r="H23" s="21">
        <f>H24+H25+H26</f>
        <v>0</v>
      </c>
      <c r="I23" s="32" t="s">
        <v>16</v>
      </c>
      <c r="J23" s="21">
        <f>J24+J25+J26</f>
        <v>0</v>
      </c>
      <c r="K23" s="21">
        <f>K24+K25+K26</f>
        <v>0</v>
      </c>
      <c r="L23" s="26" t="s">
        <v>33</v>
      </c>
      <c r="M23" s="26" t="s">
        <v>6</v>
      </c>
      <c r="N23" s="26">
        <v>1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7">
        <v>0</v>
      </c>
      <c r="U23" s="50">
        <v>0</v>
      </c>
    </row>
    <row r="24" spans="1:21" s="8" customFormat="1" ht="14.25" customHeight="1">
      <c r="A24" s="12" t="s">
        <v>4</v>
      </c>
      <c r="B24" s="26"/>
      <c r="C24" s="21">
        <f t="shared" si="1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2"/>
      <c r="J24" s="22">
        <v>0</v>
      </c>
      <c r="K24" s="22">
        <v>0</v>
      </c>
      <c r="L24" s="26"/>
      <c r="M24" s="26"/>
      <c r="N24" s="28"/>
      <c r="O24" s="26"/>
      <c r="P24" s="26"/>
      <c r="Q24" s="26"/>
      <c r="R24" s="26"/>
      <c r="S24" s="26"/>
      <c r="T24" s="27"/>
      <c r="U24" s="51"/>
    </row>
    <row r="25" spans="1:21" s="8" customFormat="1" ht="29.25" customHeight="1">
      <c r="A25" s="12" t="s">
        <v>13</v>
      </c>
      <c r="B25" s="26"/>
      <c r="C25" s="21">
        <f t="shared" si="1"/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32"/>
      <c r="J25" s="22">
        <v>0</v>
      </c>
      <c r="K25" s="22">
        <v>0</v>
      </c>
      <c r="L25" s="26"/>
      <c r="M25" s="26"/>
      <c r="N25" s="28"/>
      <c r="O25" s="26"/>
      <c r="P25" s="26"/>
      <c r="Q25" s="26"/>
      <c r="R25" s="26"/>
      <c r="S25" s="26"/>
      <c r="T25" s="27"/>
      <c r="U25" s="51"/>
    </row>
    <row r="26" spans="1:21" s="8" customFormat="1" ht="25.5" customHeight="1">
      <c r="A26" s="12" t="s">
        <v>30</v>
      </c>
      <c r="B26" s="26"/>
      <c r="C26" s="21">
        <f t="shared" si="1"/>
        <v>1140.6</v>
      </c>
      <c r="D26" s="22">
        <v>0</v>
      </c>
      <c r="E26" s="22">
        <v>0</v>
      </c>
      <c r="F26" s="22">
        <v>1140.6</v>
      </c>
      <c r="G26" s="22">
        <v>0</v>
      </c>
      <c r="H26" s="22">
        <v>0</v>
      </c>
      <c r="I26" s="32"/>
      <c r="J26" s="22">
        <v>0</v>
      </c>
      <c r="K26" s="22">
        <v>0</v>
      </c>
      <c r="L26" s="26"/>
      <c r="M26" s="26"/>
      <c r="N26" s="28"/>
      <c r="O26" s="26"/>
      <c r="P26" s="26"/>
      <c r="Q26" s="26"/>
      <c r="R26" s="26"/>
      <c r="S26" s="26"/>
      <c r="T26" s="27"/>
      <c r="U26" s="52"/>
    </row>
    <row r="27" spans="1:21" s="8" customFormat="1" ht="77.25" customHeight="1">
      <c r="A27" s="12" t="s">
        <v>34</v>
      </c>
      <c r="B27" s="26" t="s">
        <v>47</v>
      </c>
      <c r="C27" s="21">
        <f t="shared" si="1"/>
        <v>115623.3</v>
      </c>
      <c r="D27" s="21">
        <f>D28+D29+D30+D31+D32+D33</f>
        <v>23400.2</v>
      </c>
      <c r="E27" s="21">
        <f>E28+E29+E30+E31+E32+E33</f>
        <v>20465.2</v>
      </c>
      <c r="F27" s="21">
        <f>F28+F29+F30+F31+F32+F33</f>
        <v>12248.6</v>
      </c>
      <c r="G27" s="21">
        <f>G28+G29+G30+G31+G32+G33</f>
        <v>12788.7</v>
      </c>
      <c r="H27" s="21">
        <f>H28+H29+H30+H31+H32+H33+H34+H35+H36</f>
        <v>15573.6</v>
      </c>
      <c r="I27" s="32" t="s">
        <v>17</v>
      </c>
      <c r="J27" s="21">
        <f>J28+J29+J30</f>
        <v>18688.2</v>
      </c>
      <c r="K27" s="21">
        <f>K28+K29+K30</f>
        <v>12458.8</v>
      </c>
      <c r="L27" s="26" t="s">
        <v>35</v>
      </c>
      <c r="M27" s="26" t="s">
        <v>6</v>
      </c>
      <c r="N27" s="26">
        <v>30</v>
      </c>
      <c r="O27" s="26">
        <v>24</v>
      </c>
      <c r="P27" s="26">
        <v>18</v>
      </c>
      <c r="Q27" s="26">
        <v>8</v>
      </c>
      <c r="R27" s="26">
        <v>8</v>
      </c>
      <c r="S27" s="26">
        <v>1</v>
      </c>
      <c r="T27" s="27">
        <v>6</v>
      </c>
      <c r="U27" s="47">
        <v>4</v>
      </c>
    </row>
    <row r="28" spans="1:21" s="8" customFormat="1" ht="18.75" customHeight="1">
      <c r="A28" s="12" t="s">
        <v>4</v>
      </c>
      <c r="B28" s="26"/>
      <c r="C28" s="21">
        <f t="shared" si="1"/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32"/>
      <c r="J28" s="22">
        <f>J32+J33+J37</f>
        <v>0</v>
      </c>
      <c r="K28" s="22">
        <v>0</v>
      </c>
      <c r="L28" s="26"/>
      <c r="M28" s="26"/>
      <c r="N28" s="28"/>
      <c r="O28" s="26"/>
      <c r="P28" s="26"/>
      <c r="Q28" s="26"/>
      <c r="R28" s="26"/>
      <c r="S28" s="26"/>
      <c r="T28" s="27"/>
      <c r="U28" s="48"/>
    </row>
    <row r="29" spans="1:21" s="8" customFormat="1" ht="18.75" customHeight="1">
      <c r="A29" s="12" t="s">
        <v>13</v>
      </c>
      <c r="B29" s="26"/>
      <c r="C29" s="21">
        <f t="shared" si="1"/>
        <v>99667.09999999999</v>
      </c>
      <c r="D29" s="22">
        <v>23400.2</v>
      </c>
      <c r="E29" s="22">
        <v>20465.2</v>
      </c>
      <c r="F29" s="22">
        <v>11048.6</v>
      </c>
      <c r="G29" s="22">
        <v>10788.7</v>
      </c>
      <c r="H29" s="22">
        <v>2817.4</v>
      </c>
      <c r="I29" s="32"/>
      <c r="J29" s="22">
        <v>18688.2</v>
      </c>
      <c r="K29" s="22">
        <v>12458.8</v>
      </c>
      <c r="L29" s="26"/>
      <c r="M29" s="26"/>
      <c r="N29" s="28"/>
      <c r="O29" s="26"/>
      <c r="P29" s="26"/>
      <c r="Q29" s="26"/>
      <c r="R29" s="26"/>
      <c r="S29" s="26"/>
      <c r="T29" s="27"/>
      <c r="U29" s="48"/>
    </row>
    <row r="30" spans="1:21" s="8" customFormat="1" ht="18" customHeight="1">
      <c r="A30" s="12" t="s">
        <v>30</v>
      </c>
      <c r="B30" s="26"/>
      <c r="C30" s="21">
        <f t="shared" si="1"/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32"/>
      <c r="J30" s="22">
        <f>J37+J38+J39</f>
        <v>0</v>
      </c>
      <c r="K30" s="22">
        <v>0</v>
      </c>
      <c r="L30" s="26"/>
      <c r="M30" s="26"/>
      <c r="N30" s="28"/>
      <c r="O30" s="26"/>
      <c r="P30" s="26"/>
      <c r="Q30" s="26"/>
      <c r="R30" s="26"/>
      <c r="S30" s="26"/>
      <c r="T30" s="27"/>
      <c r="U30" s="49"/>
    </row>
    <row r="31" spans="1:21" s="8" customFormat="1" ht="45.75" customHeight="1">
      <c r="A31" s="12" t="s">
        <v>4</v>
      </c>
      <c r="B31" s="29" t="s">
        <v>52</v>
      </c>
      <c r="C31" s="21">
        <f t="shared" si="1"/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6" t="s">
        <v>53</v>
      </c>
      <c r="M31" s="26" t="s">
        <v>6</v>
      </c>
      <c r="N31" s="28">
        <v>0</v>
      </c>
      <c r="O31" s="26">
        <v>0</v>
      </c>
      <c r="P31" s="26">
        <v>0</v>
      </c>
      <c r="Q31" s="26">
        <v>1</v>
      </c>
      <c r="R31" s="26">
        <v>0</v>
      </c>
      <c r="S31" s="26">
        <v>0</v>
      </c>
      <c r="T31" s="27">
        <v>0</v>
      </c>
      <c r="U31" s="47">
        <v>0</v>
      </c>
    </row>
    <row r="32" spans="1:21" s="8" customFormat="1" ht="42.75" customHeight="1">
      <c r="A32" s="12" t="s">
        <v>13</v>
      </c>
      <c r="B32" s="30"/>
      <c r="C32" s="21">
        <f t="shared" si="1"/>
        <v>3200</v>
      </c>
      <c r="D32" s="22">
        <v>0</v>
      </c>
      <c r="E32" s="22">
        <v>0</v>
      </c>
      <c r="F32" s="22">
        <v>1200</v>
      </c>
      <c r="G32" s="22">
        <v>2000</v>
      </c>
      <c r="H32" s="22">
        <v>0</v>
      </c>
      <c r="I32" s="22">
        <v>0</v>
      </c>
      <c r="J32" s="22">
        <v>0</v>
      </c>
      <c r="K32" s="22">
        <v>0</v>
      </c>
      <c r="L32" s="26"/>
      <c r="M32" s="26"/>
      <c r="N32" s="28"/>
      <c r="O32" s="26"/>
      <c r="P32" s="26"/>
      <c r="Q32" s="26"/>
      <c r="R32" s="26"/>
      <c r="S32" s="26"/>
      <c r="T32" s="27"/>
      <c r="U32" s="48"/>
    </row>
    <row r="33" spans="1:21" s="8" customFormat="1" ht="47.25" customHeight="1">
      <c r="A33" s="12" t="s">
        <v>30</v>
      </c>
      <c r="B33" s="30"/>
      <c r="C33" s="21">
        <f t="shared" si="1"/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6"/>
      <c r="M33" s="26"/>
      <c r="N33" s="28"/>
      <c r="O33" s="26"/>
      <c r="P33" s="26"/>
      <c r="Q33" s="26"/>
      <c r="R33" s="26"/>
      <c r="S33" s="26"/>
      <c r="T33" s="27"/>
      <c r="U33" s="49"/>
    </row>
    <row r="34" spans="1:21" s="8" customFormat="1" ht="34.5" customHeight="1">
      <c r="A34" s="12" t="s">
        <v>4</v>
      </c>
      <c r="B34" s="30"/>
      <c r="C34" s="21">
        <f>D34+E34+F34+G34+J34+H34+K34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/>
      <c r="J34" s="22">
        <v>0</v>
      </c>
      <c r="K34" s="22">
        <v>0</v>
      </c>
      <c r="L34" s="29" t="s">
        <v>56</v>
      </c>
      <c r="M34" s="26" t="s">
        <v>6</v>
      </c>
      <c r="N34" s="65">
        <v>0</v>
      </c>
      <c r="O34" s="29">
        <v>0</v>
      </c>
      <c r="P34" s="29">
        <v>0</v>
      </c>
      <c r="Q34" s="29">
        <v>0</v>
      </c>
      <c r="R34" s="29">
        <v>0</v>
      </c>
      <c r="S34" s="29">
        <v>4</v>
      </c>
      <c r="T34" s="62">
        <v>0</v>
      </c>
      <c r="U34" s="47">
        <v>0</v>
      </c>
    </row>
    <row r="35" spans="1:21" s="8" customFormat="1" ht="42.75" customHeight="1">
      <c r="A35" s="12" t="s">
        <v>13</v>
      </c>
      <c r="B35" s="30"/>
      <c r="C35" s="21">
        <f>D35+E35+F35+G35+J35+H35+K35</f>
        <v>12756.2</v>
      </c>
      <c r="D35" s="22">
        <v>0</v>
      </c>
      <c r="E35" s="22">
        <v>0</v>
      </c>
      <c r="F35" s="22">
        <v>0</v>
      </c>
      <c r="G35" s="22">
        <v>0</v>
      </c>
      <c r="H35" s="22">
        <v>12756.2</v>
      </c>
      <c r="I35" s="22"/>
      <c r="J35" s="22">
        <v>0</v>
      </c>
      <c r="K35" s="22">
        <v>0</v>
      </c>
      <c r="L35" s="30"/>
      <c r="M35" s="26"/>
      <c r="N35" s="66"/>
      <c r="O35" s="30"/>
      <c r="P35" s="30"/>
      <c r="Q35" s="30"/>
      <c r="R35" s="30"/>
      <c r="S35" s="30"/>
      <c r="T35" s="63"/>
      <c r="U35" s="48"/>
    </row>
    <row r="36" spans="1:21" s="8" customFormat="1" ht="42.75" customHeight="1">
      <c r="A36" s="12" t="s">
        <v>30</v>
      </c>
      <c r="B36" s="31"/>
      <c r="C36" s="21">
        <f>D36+E36+F36+G36+J36+H36+K36</f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/>
      <c r="J36" s="22">
        <v>0</v>
      </c>
      <c r="K36" s="22">
        <v>0</v>
      </c>
      <c r="L36" s="31"/>
      <c r="M36" s="26"/>
      <c r="N36" s="67"/>
      <c r="O36" s="31"/>
      <c r="P36" s="31"/>
      <c r="Q36" s="31"/>
      <c r="R36" s="31"/>
      <c r="S36" s="31"/>
      <c r="T36" s="64"/>
      <c r="U36" s="49"/>
    </row>
    <row r="37" spans="1:21" s="8" customFormat="1" ht="87" customHeight="1">
      <c r="A37" s="12" t="s">
        <v>44</v>
      </c>
      <c r="B37" s="26" t="s">
        <v>47</v>
      </c>
      <c r="C37" s="21">
        <f t="shared" si="1"/>
        <v>70158.6</v>
      </c>
      <c r="D37" s="21">
        <f aca="true" t="shared" si="5" ref="D37:K37">D38+D39+D40</f>
        <v>11195.6</v>
      </c>
      <c r="E37" s="21">
        <f t="shared" si="5"/>
        <v>3616.9</v>
      </c>
      <c r="F37" s="21">
        <f t="shared" si="5"/>
        <v>4045.6</v>
      </c>
      <c r="G37" s="21">
        <f t="shared" si="5"/>
        <v>11303.2</v>
      </c>
      <c r="H37" s="21">
        <f t="shared" si="5"/>
        <v>39997.3</v>
      </c>
      <c r="I37" s="21" t="e">
        <f t="shared" si="5"/>
        <v>#VALUE!</v>
      </c>
      <c r="J37" s="21">
        <f t="shared" si="5"/>
        <v>0</v>
      </c>
      <c r="K37" s="21">
        <f t="shared" si="5"/>
        <v>0</v>
      </c>
      <c r="L37" s="26" t="s">
        <v>46</v>
      </c>
      <c r="M37" s="26" t="s">
        <v>45</v>
      </c>
      <c r="N37" s="33">
        <v>413.3</v>
      </c>
      <c r="O37" s="26">
        <v>334.1</v>
      </c>
      <c r="P37" s="26">
        <v>148.1</v>
      </c>
      <c r="Q37" s="42">
        <v>115</v>
      </c>
      <c r="R37" s="42">
        <v>242.9</v>
      </c>
      <c r="S37" s="42">
        <f>60.9+364.2+683.4</f>
        <v>1108.5</v>
      </c>
      <c r="T37" s="27">
        <v>0</v>
      </c>
      <c r="U37" s="47">
        <v>0</v>
      </c>
    </row>
    <row r="38" spans="1:21" s="8" customFormat="1" ht="18" customHeight="1">
      <c r="A38" s="12" t="s">
        <v>4</v>
      </c>
      <c r="B38" s="26"/>
      <c r="C38" s="21">
        <f t="shared" si="1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6"/>
      <c r="M38" s="26"/>
      <c r="N38" s="33"/>
      <c r="O38" s="26"/>
      <c r="P38" s="26"/>
      <c r="Q38" s="42"/>
      <c r="R38" s="42"/>
      <c r="S38" s="42"/>
      <c r="T38" s="27"/>
      <c r="U38" s="48"/>
    </row>
    <row r="39" spans="1:21" s="8" customFormat="1" ht="18" customHeight="1">
      <c r="A39" s="12" t="s">
        <v>13</v>
      </c>
      <c r="B39" s="26"/>
      <c r="C39" s="21">
        <f t="shared" si="1"/>
        <v>50462.3</v>
      </c>
      <c r="D39" s="22">
        <v>5597.8</v>
      </c>
      <c r="E39" s="22">
        <v>2510</v>
      </c>
      <c r="F39" s="22">
        <v>3879.1</v>
      </c>
      <c r="G39" s="22">
        <f>2921.5+267.5+5288.4</f>
        <v>8477.4</v>
      </c>
      <c r="H39" s="22">
        <v>29998</v>
      </c>
      <c r="I39" s="22">
        <v>0</v>
      </c>
      <c r="J39" s="22">
        <v>0</v>
      </c>
      <c r="K39" s="22">
        <v>0</v>
      </c>
      <c r="L39" s="26"/>
      <c r="M39" s="26"/>
      <c r="N39" s="33"/>
      <c r="O39" s="26"/>
      <c r="P39" s="26"/>
      <c r="Q39" s="42"/>
      <c r="R39" s="42"/>
      <c r="S39" s="42"/>
      <c r="T39" s="27"/>
      <c r="U39" s="48"/>
    </row>
    <row r="40" spans="1:21" s="8" customFormat="1" ht="27.75" customHeight="1">
      <c r="A40" s="12" t="s">
        <v>30</v>
      </c>
      <c r="B40" s="26"/>
      <c r="C40" s="21">
        <f t="shared" si="1"/>
        <v>19696.3</v>
      </c>
      <c r="D40" s="22">
        <v>5597.8</v>
      </c>
      <c r="E40" s="22">
        <f>820.8+286.1</f>
        <v>1106.9</v>
      </c>
      <c r="F40" s="22">
        <v>166.5</v>
      </c>
      <c r="G40" s="22">
        <f>566.5+2259.3</f>
        <v>2825.8</v>
      </c>
      <c r="H40" s="22">
        <v>9999.3</v>
      </c>
      <c r="I40" s="22" t="e">
        <f>I45+I46+I47</f>
        <v>#VALUE!</v>
      </c>
      <c r="J40" s="22">
        <f>J45+J46+J47</f>
        <v>0</v>
      </c>
      <c r="K40" s="22">
        <f>K45+K46+K47</f>
        <v>0</v>
      </c>
      <c r="L40" s="26"/>
      <c r="M40" s="26"/>
      <c r="N40" s="33"/>
      <c r="O40" s="26"/>
      <c r="P40" s="26"/>
      <c r="Q40" s="42"/>
      <c r="R40" s="42"/>
      <c r="S40" s="42"/>
      <c r="T40" s="27"/>
      <c r="U40" s="49"/>
    </row>
    <row r="41" spans="1:21" s="8" customFormat="1" ht="69.75" customHeight="1">
      <c r="A41" s="12" t="s">
        <v>51</v>
      </c>
      <c r="B41" s="26" t="s">
        <v>47</v>
      </c>
      <c r="C41" s="21">
        <f t="shared" si="1"/>
        <v>0</v>
      </c>
      <c r="D41" s="21">
        <f aca="true" t="shared" si="6" ref="D41:J41">D42+D43+D44</f>
        <v>0</v>
      </c>
      <c r="E41" s="21">
        <f t="shared" si="6"/>
        <v>0</v>
      </c>
      <c r="F41" s="21">
        <f t="shared" si="6"/>
        <v>0</v>
      </c>
      <c r="G41" s="21">
        <f t="shared" si="6"/>
        <v>0</v>
      </c>
      <c r="H41" s="21">
        <f t="shared" si="6"/>
        <v>0</v>
      </c>
      <c r="I41" s="21">
        <f t="shared" si="6"/>
        <v>0</v>
      </c>
      <c r="J41" s="21">
        <f t="shared" si="6"/>
        <v>0</v>
      </c>
      <c r="K41" s="21">
        <f>K42+K43+K44</f>
        <v>0</v>
      </c>
      <c r="L41" s="26" t="s">
        <v>50</v>
      </c>
      <c r="M41" s="26" t="s">
        <v>5</v>
      </c>
      <c r="N41" s="33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>
        <v>0</v>
      </c>
      <c r="U41" s="47">
        <v>0</v>
      </c>
    </row>
    <row r="42" spans="1:21" s="8" customFormat="1" ht="18" customHeight="1">
      <c r="A42" s="12" t="s">
        <v>4</v>
      </c>
      <c r="B42" s="26"/>
      <c r="C42" s="21">
        <f t="shared" si="1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6"/>
      <c r="M42" s="26"/>
      <c r="N42" s="33"/>
      <c r="O42" s="26"/>
      <c r="P42" s="26"/>
      <c r="Q42" s="26"/>
      <c r="R42" s="26"/>
      <c r="S42" s="26"/>
      <c r="T42" s="27"/>
      <c r="U42" s="48"/>
    </row>
    <row r="43" spans="1:21" s="8" customFormat="1" ht="27.75" customHeight="1">
      <c r="A43" s="12" t="s">
        <v>13</v>
      </c>
      <c r="B43" s="26"/>
      <c r="C43" s="21">
        <f t="shared" si="1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6"/>
      <c r="M43" s="26"/>
      <c r="N43" s="33"/>
      <c r="O43" s="26"/>
      <c r="P43" s="26"/>
      <c r="Q43" s="26"/>
      <c r="R43" s="26"/>
      <c r="S43" s="26"/>
      <c r="T43" s="27"/>
      <c r="U43" s="48"/>
    </row>
    <row r="44" spans="1:21" s="8" customFormat="1" ht="33" customHeight="1">
      <c r="A44" s="12" t="s">
        <v>30</v>
      </c>
      <c r="B44" s="26"/>
      <c r="C44" s="21">
        <f t="shared" si="1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6"/>
      <c r="M44" s="26"/>
      <c r="N44" s="33"/>
      <c r="O44" s="26"/>
      <c r="P44" s="26"/>
      <c r="Q44" s="26"/>
      <c r="R44" s="26"/>
      <c r="S44" s="26"/>
      <c r="T44" s="27"/>
      <c r="U44" s="49"/>
    </row>
    <row r="45" spans="1:21" s="8" customFormat="1" ht="78.75" customHeight="1">
      <c r="A45" s="13" t="s">
        <v>41</v>
      </c>
      <c r="B45" s="29"/>
      <c r="C45" s="21">
        <f t="shared" si="1"/>
        <v>50625.6</v>
      </c>
      <c r="D45" s="21">
        <f>D46+D47+D48</f>
        <v>12862.4</v>
      </c>
      <c r="E45" s="21">
        <f>E46+E47+E48</f>
        <v>11466.4</v>
      </c>
      <c r="F45" s="21">
        <f>F46+F47+F48</f>
        <v>10208.8</v>
      </c>
      <c r="G45" s="21">
        <f>G46+G47+G48</f>
        <v>10031</v>
      </c>
      <c r="H45" s="21">
        <f>H46+H47+H48</f>
        <v>6057</v>
      </c>
      <c r="I45" s="32" t="s">
        <v>18</v>
      </c>
      <c r="J45" s="21">
        <f>J46+J47+J48</f>
        <v>0</v>
      </c>
      <c r="K45" s="21">
        <f>K46+K47+K48</f>
        <v>0</v>
      </c>
      <c r="L45" s="26"/>
      <c r="M45" s="26"/>
      <c r="N45" s="26"/>
      <c r="O45" s="26"/>
      <c r="P45" s="26"/>
      <c r="Q45" s="26"/>
      <c r="R45" s="26"/>
      <c r="S45" s="26"/>
      <c r="T45" s="27"/>
      <c r="U45" s="47"/>
    </row>
    <row r="46" spans="1:21" s="8" customFormat="1" ht="15.75" customHeight="1">
      <c r="A46" s="12" t="s">
        <v>4</v>
      </c>
      <c r="B46" s="30"/>
      <c r="C46" s="21">
        <f t="shared" si="1"/>
        <v>11890.2</v>
      </c>
      <c r="D46" s="22">
        <f aca="true" t="shared" si="7" ref="D46:F48">D50+D54+D58</f>
        <v>4434.9</v>
      </c>
      <c r="E46" s="22">
        <f t="shared" si="7"/>
        <v>3340.5</v>
      </c>
      <c r="F46" s="22">
        <f t="shared" si="7"/>
        <v>1615.5</v>
      </c>
      <c r="G46" s="22">
        <f>G50+G54+G58</f>
        <v>1877.7</v>
      </c>
      <c r="H46" s="22">
        <f>H50</f>
        <v>621.6</v>
      </c>
      <c r="I46" s="32"/>
      <c r="J46" s="22">
        <v>0</v>
      </c>
      <c r="K46" s="22">
        <v>0</v>
      </c>
      <c r="L46" s="26"/>
      <c r="M46" s="26"/>
      <c r="N46" s="26"/>
      <c r="O46" s="26"/>
      <c r="P46" s="26"/>
      <c r="Q46" s="26"/>
      <c r="R46" s="26"/>
      <c r="S46" s="26"/>
      <c r="T46" s="27"/>
      <c r="U46" s="48"/>
    </row>
    <row r="47" spans="1:21" s="8" customFormat="1" ht="15.75" customHeight="1">
      <c r="A47" s="12" t="s">
        <v>13</v>
      </c>
      <c r="B47" s="30"/>
      <c r="C47" s="21">
        <f t="shared" si="1"/>
        <v>35677.399999999994</v>
      </c>
      <c r="D47" s="22">
        <f t="shared" si="7"/>
        <v>7829.6</v>
      </c>
      <c r="E47" s="22">
        <f t="shared" si="7"/>
        <v>8125.9</v>
      </c>
      <c r="F47" s="22">
        <f t="shared" si="7"/>
        <v>7653.3</v>
      </c>
      <c r="G47" s="22">
        <f>G51+G55+G59</f>
        <v>7395.4</v>
      </c>
      <c r="H47" s="22">
        <f>H51+H55+H59</f>
        <v>4673.2</v>
      </c>
      <c r="I47" s="32"/>
      <c r="J47" s="22">
        <f>J51+J55+J59</f>
        <v>0</v>
      </c>
      <c r="K47" s="22">
        <f>K51+K55+K59</f>
        <v>0</v>
      </c>
      <c r="L47" s="26"/>
      <c r="M47" s="26"/>
      <c r="N47" s="26"/>
      <c r="O47" s="26"/>
      <c r="P47" s="26"/>
      <c r="Q47" s="26"/>
      <c r="R47" s="26"/>
      <c r="S47" s="26"/>
      <c r="T47" s="27"/>
      <c r="U47" s="48"/>
    </row>
    <row r="48" spans="1:21" s="8" customFormat="1" ht="15.75" customHeight="1">
      <c r="A48" s="12" t="s">
        <v>30</v>
      </c>
      <c r="B48" s="31"/>
      <c r="C48" s="21">
        <f t="shared" si="1"/>
        <v>3058</v>
      </c>
      <c r="D48" s="22">
        <f t="shared" si="7"/>
        <v>597.9000000000001</v>
      </c>
      <c r="E48" s="22">
        <f t="shared" si="7"/>
        <v>0</v>
      </c>
      <c r="F48" s="22">
        <f>F52+F56+F60</f>
        <v>940</v>
      </c>
      <c r="G48" s="22">
        <f>G52+G56+G60</f>
        <v>757.9000000000001</v>
      </c>
      <c r="H48" s="22">
        <f>H52+H60</f>
        <v>762.2</v>
      </c>
      <c r="I48" s="32"/>
      <c r="J48" s="22">
        <f>J49+J50+J51</f>
        <v>0</v>
      </c>
      <c r="K48" s="22">
        <f>K49+K50+K51</f>
        <v>0</v>
      </c>
      <c r="L48" s="26"/>
      <c r="M48" s="26"/>
      <c r="N48" s="26"/>
      <c r="O48" s="26"/>
      <c r="P48" s="26"/>
      <c r="Q48" s="26"/>
      <c r="R48" s="26"/>
      <c r="S48" s="26"/>
      <c r="T48" s="27"/>
      <c r="U48" s="49"/>
    </row>
    <row r="49" spans="1:21" s="8" customFormat="1" ht="31.5" customHeight="1">
      <c r="A49" s="11" t="s">
        <v>36</v>
      </c>
      <c r="B49" s="34" t="s">
        <v>47</v>
      </c>
      <c r="C49" s="21">
        <f t="shared" si="1"/>
        <v>43395.100000000006</v>
      </c>
      <c r="D49" s="21">
        <f>D50+D51+D52</f>
        <v>9844.300000000001</v>
      </c>
      <c r="E49" s="21">
        <f>E50+E51+E52</f>
        <v>8125.9</v>
      </c>
      <c r="F49" s="21">
        <f>F50+F51+F52</f>
        <v>10208.8</v>
      </c>
      <c r="G49" s="21">
        <f>G50+G51+G52</f>
        <v>9228.300000000001</v>
      </c>
      <c r="H49" s="21">
        <f>H50+H51+H52</f>
        <v>5987.8</v>
      </c>
      <c r="I49" s="32" t="s">
        <v>14</v>
      </c>
      <c r="J49" s="21">
        <f>J50+J51+J52</f>
        <v>0</v>
      </c>
      <c r="K49" s="21">
        <f>K50+K51+K52</f>
        <v>0</v>
      </c>
      <c r="L49" s="26" t="s">
        <v>49</v>
      </c>
      <c r="M49" s="26" t="s">
        <v>27</v>
      </c>
      <c r="N49" s="26">
        <v>35</v>
      </c>
      <c r="O49" s="26">
        <v>3</v>
      </c>
      <c r="P49" s="26">
        <v>1</v>
      </c>
      <c r="Q49" s="26">
        <v>31</v>
      </c>
      <c r="R49" s="26">
        <v>26</v>
      </c>
      <c r="S49" s="26">
        <v>4</v>
      </c>
      <c r="T49" s="27">
        <v>0</v>
      </c>
      <c r="U49" s="47">
        <v>0</v>
      </c>
    </row>
    <row r="50" spans="1:21" s="8" customFormat="1" ht="37.5" customHeight="1">
      <c r="A50" s="12" t="s">
        <v>4</v>
      </c>
      <c r="B50" s="35"/>
      <c r="C50" s="21">
        <f t="shared" si="1"/>
        <v>5004.400000000001</v>
      </c>
      <c r="D50" s="22">
        <v>1639.6</v>
      </c>
      <c r="E50" s="22">
        <v>0</v>
      </c>
      <c r="F50" s="22">
        <v>1615.5</v>
      </c>
      <c r="G50" s="22">
        <v>1127.7</v>
      </c>
      <c r="H50" s="22">
        <v>621.6</v>
      </c>
      <c r="I50" s="32"/>
      <c r="J50" s="22">
        <v>0</v>
      </c>
      <c r="K50" s="22">
        <v>0</v>
      </c>
      <c r="L50" s="26"/>
      <c r="M50" s="26"/>
      <c r="N50" s="28"/>
      <c r="O50" s="26"/>
      <c r="P50" s="26"/>
      <c r="Q50" s="26"/>
      <c r="R50" s="26"/>
      <c r="S50" s="26"/>
      <c r="T50" s="27"/>
      <c r="U50" s="48"/>
    </row>
    <row r="51" spans="1:21" s="8" customFormat="1" ht="28.5" customHeight="1">
      <c r="A51" s="12" t="s">
        <v>13</v>
      </c>
      <c r="B51" s="35"/>
      <c r="C51" s="21">
        <f t="shared" si="1"/>
        <v>35470.799999999996</v>
      </c>
      <c r="D51" s="22">
        <v>7662.5</v>
      </c>
      <c r="E51" s="22">
        <v>8125.9</v>
      </c>
      <c r="F51" s="22">
        <v>7653.3</v>
      </c>
      <c r="G51" s="22">
        <f>6980+375.9</f>
        <v>7355.9</v>
      </c>
      <c r="H51" s="22">
        <f>3403.6+1062.4+207.2</f>
        <v>4673.2</v>
      </c>
      <c r="I51" s="32"/>
      <c r="J51" s="22">
        <v>0</v>
      </c>
      <c r="K51" s="22">
        <v>0</v>
      </c>
      <c r="L51" s="26"/>
      <c r="M51" s="26"/>
      <c r="N51" s="28"/>
      <c r="O51" s="26"/>
      <c r="P51" s="26"/>
      <c r="Q51" s="26"/>
      <c r="R51" s="26"/>
      <c r="S51" s="26"/>
      <c r="T51" s="27"/>
      <c r="U51" s="48"/>
    </row>
    <row r="52" spans="1:21" s="8" customFormat="1" ht="54.75" customHeight="1">
      <c r="A52" s="12" t="s">
        <v>30</v>
      </c>
      <c r="B52" s="35"/>
      <c r="C52" s="21">
        <f t="shared" si="1"/>
        <v>2919.9</v>
      </c>
      <c r="D52" s="22">
        <v>542.2</v>
      </c>
      <c r="E52" s="22">
        <v>0</v>
      </c>
      <c r="F52" s="22">
        <v>940</v>
      </c>
      <c r="G52" s="22">
        <v>744.7</v>
      </c>
      <c r="H52" s="22">
        <v>693</v>
      </c>
      <c r="I52" s="32"/>
      <c r="J52" s="22">
        <v>0</v>
      </c>
      <c r="K52" s="22">
        <v>0</v>
      </c>
      <c r="L52" s="26"/>
      <c r="M52" s="26"/>
      <c r="N52" s="28"/>
      <c r="O52" s="26"/>
      <c r="P52" s="26"/>
      <c r="Q52" s="26"/>
      <c r="R52" s="26"/>
      <c r="S52" s="26"/>
      <c r="T52" s="27"/>
      <c r="U52" s="49"/>
    </row>
    <row r="53" spans="1:21" s="8" customFormat="1" ht="76.5" customHeight="1">
      <c r="A53" s="11" t="s">
        <v>38</v>
      </c>
      <c r="B53" s="34" t="s">
        <v>47</v>
      </c>
      <c r="C53" s="21">
        <f t="shared" si="1"/>
        <v>5684</v>
      </c>
      <c r="D53" s="21">
        <f>D54+D55+D56</f>
        <v>2343.5</v>
      </c>
      <c r="E53" s="21">
        <f>E54+E55+E56</f>
        <v>3340.5</v>
      </c>
      <c r="F53" s="21">
        <f>F54+F55+F56</f>
        <v>0</v>
      </c>
      <c r="G53" s="21">
        <f>G54+G55+G56</f>
        <v>0</v>
      </c>
      <c r="H53" s="21">
        <f>H54+H55+H56</f>
        <v>0</v>
      </c>
      <c r="I53" s="32" t="s">
        <v>15</v>
      </c>
      <c r="J53" s="21">
        <f>J54+J55+J56</f>
        <v>0</v>
      </c>
      <c r="K53" s="21">
        <f>K54+K55+K56</f>
        <v>0</v>
      </c>
      <c r="L53" s="26" t="s">
        <v>43</v>
      </c>
      <c r="M53" s="26" t="s">
        <v>5</v>
      </c>
      <c r="N53" s="26">
        <v>2</v>
      </c>
      <c r="O53" s="26">
        <v>1</v>
      </c>
      <c r="P53" s="26">
        <v>4</v>
      </c>
      <c r="Q53" s="26">
        <v>0</v>
      </c>
      <c r="R53" s="26">
        <v>0</v>
      </c>
      <c r="S53" s="26">
        <v>0</v>
      </c>
      <c r="T53" s="27">
        <v>0</v>
      </c>
      <c r="U53" s="47">
        <v>0</v>
      </c>
    </row>
    <row r="54" spans="1:21" s="8" customFormat="1" ht="16.5" customHeight="1">
      <c r="A54" s="12" t="s">
        <v>4</v>
      </c>
      <c r="B54" s="35"/>
      <c r="C54" s="21">
        <f t="shared" si="1"/>
        <v>5684</v>
      </c>
      <c r="D54" s="22">
        <v>2343.5</v>
      </c>
      <c r="E54" s="22">
        <v>3340.5</v>
      </c>
      <c r="F54" s="22">
        <v>0</v>
      </c>
      <c r="G54" s="22">
        <v>0</v>
      </c>
      <c r="H54" s="22">
        <v>0</v>
      </c>
      <c r="I54" s="32"/>
      <c r="J54" s="22">
        <v>0</v>
      </c>
      <c r="K54" s="22">
        <v>0</v>
      </c>
      <c r="L54" s="26"/>
      <c r="M54" s="26"/>
      <c r="N54" s="28"/>
      <c r="O54" s="26"/>
      <c r="P54" s="26"/>
      <c r="Q54" s="26"/>
      <c r="R54" s="26"/>
      <c r="S54" s="26"/>
      <c r="T54" s="27"/>
      <c r="U54" s="48"/>
    </row>
    <row r="55" spans="1:21" s="8" customFormat="1" ht="17.25" customHeight="1">
      <c r="A55" s="12" t="s">
        <v>13</v>
      </c>
      <c r="B55" s="35"/>
      <c r="C55" s="21">
        <f t="shared" si="1"/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32"/>
      <c r="J55" s="22">
        <v>0</v>
      </c>
      <c r="K55" s="22">
        <v>0</v>
      </c>
      <c r="L55" s="26"/>
      <c r="M55" s="26"/>
      <c r="N55" s="28"/>
      <c r="O55" s="26"/>
      <c r="P55" s="26"/>
      <c r="Q55" s="26"/>
      <c r="R55" s="26"/>
      <c r="S55" s="26"/>
      <c r="T55" s="27"/>
      <c r="U55" s="48"/>
    </row>
    <row r="56" spans="1:21" s="8" customFormat="1" ht="36.75" customHeight="1">
      <c r="A56" s="12" t="s">
        <v>30</v>
      </c>
      <c r="B56" s="35"/>
      <c r="C56" s="21">
        <f t="shared" si="1"/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32"/>
      <c r="J56" s="22">
        <f>J57+J58+J59</f>
        <v>0</v>
      </c>
      <c r="K56" s="22">
        <f>K57+K58+K59</f>
        <v>0</v>
      </c>
      <c r="L56" s="26"/>
      <c r="M56" s="26"/>
      <c r="N56" s="28"/>
      <c r="O56" s="26"/>
      <c r="P56" s="26"/>
      <c r="Q56" s="26"/>
      <c r="R56" s="26"/>
      <c r="S56" s="26"/>
      <c r="T56" s="27"/>
      <c r="U56" s="49"/>
    </row>
    <row r="57" spans="1:21" s="8" customFormat="1" ht="78.75" customHeight="1">
      <c r="A57" s="11" t="s">
        <v>37</v>
      </c>
      <c r="B57" s="29" t="s">
        <v>47</v>
      </c>
      <c r="C57" s="21">
        <f t="shared" si="1"/>
        <v>1546.5000000000002</v>
      </c>
      <c r="D57" s="21">
        <f>D58+D59+D60</f>
        <v>674.6</v>
      </c>
      <c r="E57" s="21">
        <f>E58+E59+E60</f>
        <v>0</v>
      </c>
      <c r="F57" s="21">
        <f>F58+F59+F60</f>
        <v>0</v>
      </c>
      <c r="G57" s="21">
        <f>G58+G59+G60</f>
        <v>802.7</v>
      </c>
      <c r="H57" s="21">
        <f>H58+H59+H60</f>
        <v>69.2</v>
      </c>
      <c r="I57" s="32" t="s">
        <v>18</v>
      </c>
      <c r="J57" s="21">
        <f>J58+J59+J60</f>
        <v>0</v>
      </c>
      <c r="K57" s="21">
        <f>K58+K59+K60</f>
        <v>0</v>
      </c>
      <c r="L57" s="26" t="s">
        <v>42</v>
      </c>
      <c r="M57" s="26" t="s">
        <v>5</v>
      </c>
      <c r="N57" s="26">
        <v>1</v>
      </c>
      <c r="O57" s="26">
        <v>1</v>
      </c>
      <c r="P57" s="26">
        <v>0</v>
      </c>
      <c r="Q57" s="26">
        <v>1</v>
      </c>
      <c r="R57" s="26">
        <v>0</v>
      </c>
      <c r="S57" s="26">
        <v>1</v>
      </c>
      <c r="T57" s="27">
        <v>0</v>
      </c>
      <c r="U57" s="47">
        <v>0</v>
      </c>
    </row>
    <row r="58" spans="1:21" s="8" customFormat="1" ht="15.75" customHeight="1">
      <c r="A58" s="12" t="s">
        <v>4</v>
      </c>
      <c r="B58" s="30"/>
      <c r="C58" s="21">
        <f t="shared" si="1"/>
        <v>1201.8</v>
      </c>
      <c r="D58" s="22">
        <v>451.8</v>
      </c>
      <c r="E58" s="22">
        <v>0</v>
      </c>
      <c r="F58" s="22">
        <v>0</v>
      </c>
      <c r="G58" s="22">
        <v>750</v>
      </c>
      <c r="H58" s="22">
        <v>0</v>
      </c>
      <c r="I58" s="32"/>
      <c r="J58" s="22">
        <v>0</v>
      </c>
      <c r="K58" s="22">
        <v>0</v>
      </c>
      <c r="L58" s="26"/>
      <c r="M58" s="26"/>
      <c r="N58" s="26"/>
      <c r="O58" s="26"/>
      <c r="P58" s="26"/>
      <c r="Q58" s="26"/>
      <c r="R58" s="26"/>
      <c r="S58" s="26"/>
      <c r="T58" s="27"/>
      <c r="U58" s="48"/>
    </row>
    <row r="59" spans="1:21" s="8" customFormat="1" ht="15.75" customHeight="1">
      <c r="A59" s="12" t="s">
        <v>13</v>
      </c>
      <c r="B59" s="30"/>
      <c r="C59" s="21">
        <f t="shared" si="1"/>
        <v>206.6</v>
      </c>
      <c r="D59" s="22">
        <v>167.1</v>
      </c>
      <c r="E59" s="22">
        <v>0</v>
      </c>
      <c r="F59" s="22">
        <v>0</v>
      </c>
      <c r="G59" s="22">
        <v>39.5</v>
      </c>
      <c r="H59" s="22">
        <v>0</v>
      </c>
      <c r="I59" s="32"/>
      <c r="J59" s="22">
        <v>0</v>
      </c>
      <c r="K59" s="22">
        <v>0</v>
      </c>
      <c r="L59" s="26"/>
      <c r="M59" s="26"/>
      <c r="N59" s="26"/>
      <c r="O59" s="26"/>
      <c r="P59" s="26"/>
      <c r="Q59" s="26"/>
      <c r="R59" s="26"/>
      <c r="S59" s="26"/>
      <c r="T59" s="27"/>
      <c r="U59" s="48"/>
    </row>
    <row r="60" spans="1:21" s="8" customFormat="1" ht="22.5" customHeight="1">
      <c r="A60" s="12" t="s">
        <v>30</v>
      </c>
      <c r="B60" s="31"/>
      <c r="C60" s="21">
        <f t="shared" si="1"/>
        <v>138.10000000000002</v>
      </c>
      <c r="D60" s="22">
        <v>55.7</v>
      </c>
      <c r="E60" s="22">
        <v>0</v>
      </c>
      <c r="F60" s="22">
        <v>0</v>
      </c>
      <c r="G60" s="22">
        <v>13.2</v>
      </c>
      <c r="H60" s="22">
        <v>69.2</v>
      </c>
      <c r="I60" s="32"/>
      <c r="J60" s="22">
        <f>J61+J62+J63</f>
        <v>0</v>
      </c>
      <c r="K60" s="22">
        <f>K61+K62+K63</f>
        <v>0</v>
      </c>
      <c r="L60" s="26"/>
      <c r="M60" s="26"/>
      <c r="N60" s="26"/>
      <c r="O60" s="26"/>
      <c r="P60" s="26"/>
      <c r="Q60" s="26"/>
      <c r="R60" s="26"/>
      <c r="S60" s="26"/>
      <c r="T60" s="27"/>
      <c r="U60" s="49"/>
    </row>
    <row r="61" spans="1:21" s="8" customFormat="1" ht="81.75" customHeight="1">
      <c r="A61" s="13" t="s">
        <v>39</v>
      </c>
      <c r="B61" s="29"/>
      <c r="C61" s="21">
        <f t="shared" si="1"/>
        <v>102386.8</v>
      </c>
      <c r="D61" s="21">
        <f>D62+D63+D64</f>
        <v>36523.9</v>
      </c>
      <c r="E61" s="21">
        <f>E62+E63+E64</f>
        <v>43448.7</v>
      </c>
      <c r="F61" s="21">
        <f>F62+F63+F64</f>
        <v>22414.2</v>
      </c>
      <c r="G61" s="21">
        <f>G62+G63+G64</f>
        <v>0</v>
      </c>
      <c r="H61" s="21">
        <f>H62+H63+H64</f>
        <v>0</v>
      </c>
      <c r="I61" s="32" t="s">
        <v>19</v>
      </c>
      <c r="J61" s="21">
        <f>J62+J63+J64</f>
        <v>0</v>
      </c>
      <c r="K61" s="21">
        <f>K62+K63+K64</f>
        <v>0</v>
      </c>
      <c r="L61" s="26"/>
      <c r="M61" s="26"/>
      <c r="N61" s="26"/>
      <c r="O61" s="26"/>
      <c r="P61" s="26"/>
      <c r="Q61" s="26"/>
      <c r="R61" s="26"/>
      <c r="S61" s="26"/>
      <c r="T61" s="27"/>
      <c r="U61" s="47"/>
    </row>
    <row r="62" spans="1:21" s="8" customFormat="1" ht="18" customHeight="1">
      <c r="A62" s="12" t="s">
        <v>4</v>
      </c>
      <c r="B62" s="30"/>
      <c r="C62" s="21">
        <f t="shared" si="1"/>
        <v>94489.5</v>
      </c>
      <c r="D62" s="22">
        <f>D66</f>
        <v>32198.3</v>
      </c>
      <c r="E62" s="22">
        <f>E66</f>
        <v>39877</v>
      </c>
      <c r="F62" s="22">
        <f aca="true" t="shared" si="8" ref="E62:G64">F66</f>
        <v>22414.2</v>
      </c>
      <c r="G62" s="22">
        <f t="shared" si="8"/>
        <v>0</v>
      </c>
      <c r="H62" s="22">
        <v>0</v>
      </c>
      <c r="I62" s="32"/>
      <c r="J62" s="22">
        <v>0</v>
      </c>
      <c r="K62" s="22">
        <v>0</v>
      </c>
      <c r="L62" s="26"/>
      <c r="M62" s="26"/>
      <c r="N62" s="28"/>
      <c r="O62" s="26"/>
      <c r="P62" s="26"/>
      <c r="Q62" s="26"/>
      <c r="R62" s="26"/>
      <c r="S62" s="26"/>
      <c r="T62" s="27"/>
      <c r="U62" s="48"/>
    </row>
    <row r="63" spans="1:21" s="8" customFormat="1" ht="18" customHeight="1">
      <c r="A63" s="12" t="s">
        <v>13</v>
      </c>
      <c r="B63" s="30"/>
      <c r="C63" s="21">
        <f t="shared" si="1"/>
        <v>7897.3</v>
      </c>
      <c r="D63" s="22">
        <f>D67</f>
        <v>4325.6</v>
      </c>
      <c r="E63" s="22">
        <f>E67</f>
        <v>3571.7</v>
      </c>
      <c r="F63" s="22">
        <f t="shared" si="8"/>
        <v>0</v>
      </c>
      <c r="G63" s="22">
        <f t="shared" si="8"/>
        <v>0</v>
      </c>
      <c r="H63" s="22">
        <v>0</v>
      </c>
      <c r="I63" s="32"/>
      <c r="J63" s="22">
        <v>0</v>
      </c>
      <c r="K63" s="22">
        <v>0</v>
      </c>
      <c r="L63" s="26"/>
      <c r="M63" s="26"/>
      <c r="N63" s="28"/>
      <c r="O63" s="26"/>
      <c r="P63" s="26"/>
      <c r="Q63" s="26"/>
      <c r="R63" s="26"/>
      <c r="S63" s="26"/>
      <c r="T63" s="27"/>
      <c r="U63" s="48"/>
    </row>
    <row r="64" spans="1:21" s="8" customFormat="1" ht="18" customHeight="1">
      <c r="A64" s="12" t="s">
        <v>30</v>
      </c>
      <c r="B64" s="31"/>
      <c r="C64" s="21">
        <f t="shared" si="1"/>
        <v>0</v>
      </c>
      <c r="D64" s="22">
        <f>D68</f>
        <v>0</v>
      </c>
      <c r="E64" s="22">
        <f t="shared" si="8"/>
        <v>0</v>
      </c>
      <c r="F64" s="22">
        <f t="shared" si="8"/>
        <v>0</v>
      </c>
      <c r="G64" s="22">
        <f t="shared" si="8"/>
        <v>0</v>
      </c>
      <c r="H64" s="22">
        <f>H65+H66+H67</f>
        <v>0</v>
      </c>
      <c r="I64" s="32"/>
      <c r="J64" s="22">
        <f>J65+J66+J67</f>
        <v>0</v>
      </c>
      <c r="K64" s="22">
        <f>K65+K66+K67</f>
        <v>0</v>
      </c>
      <c r="L64" s="26"/>
      <c r="M64" s="26"/>
      <c r="N64" s="28"/>
      <c r="O64" s="26"/>
      <c r="P64" s="26"/>
      <c r="Q64" s="26"/>
      <c r="R64" s="26"/>
      <c r="S64" s="26"/>
      <c r="T64" s="27"/>
      <c r="U64" s="49"/>
    </row>
    <row r="65" spans="1:21" s="8" customFormat="1" ht="81.75" customHeight="1">
      <c r="A65" s="11" t="s">
        <v>40</v>
      </c>
      <c r="B65" s="29" t="s">
        <v>47</v>
      </c>
      <c r="C65" s="21">
        <f t="shared" si="1"/>
        <v>102386.8</v>
      </c>
      <c r="D65" s="21">
        <f>D66+D67+D68</f>
        <v>36523.9</v>
      </c>
      <c r="E65" s="21">
        <f>E66+E67+E68</f>
        <v>43448.7</v>
      </c>
      <c r="F65" s="21">
        <f>F66+F67+F68</f>
        <v>22414.2</v>
      </c>
      <c r="G65" s="21">
        <f>G66+G67+G68</f>
        <v>0</v>
      </c>
      <c r="H65" s="21">
        <f>H66+H67+H68</f>
        <v>0</v>
      </c>
      <c r="I65" s="32" t="s">
        <v>19</v>
      </c>
      <c r="J65" s="21">
        <f>J66+J67+J68</f>
        <v>0</v>
      </c>
      <c r="K65" s="21">
        <f>K66+K67+K68</f>
        <v>0</v>
      </c>
      <c r="L65" s="26" t="s">
        <v>48</v>
      </c>
      <c r="M65" s="26" t="s">
        <v>6</v>
      </c>
      <c r="N65" s="26">
        <v>58</v>
      </c>
      <c r="O65" s="26">
        <v>58</v>
      </c>
      <c r="P65" s="26">
        <v>31</v>
      </c>
      <c r="Q65" s="26">
        <v>24</v>
      </c>
      <c r="R65" s="26">
        <v>0</v>
      </c>
      <c r="S65" s="26">
        <v>0</v>
      </c>
      <c r="T65" s="27">
        <v>0</v>
      </c>
      <c r="U65" s="47">
        <v>0</v>
      </c>
    </row>
    <row r="66" spans="1:21" s="8" customFormat="1" ht="18" customHeight="1">
      <c r="A66" s="12" t="s">
        <v>4</v>
      </c>
      <c r="B66" s="30"/>
      <c r="C66" s="21">
        <f t="shared" si="1"/>
        <v>94489.5</v>
      </c>
      <c r="D66" s="22">
        <v>32198.3</v>
      </c>
      <c r="E66" s="22">
        <f>25556.9+14320.1</f>
        <v>39877</v>
      </c>
      <c r="F66" s="22">
        <v>22414.2</v>
      </c>
      <c r="G66" s="22">
        <v>0</v>
      </c>
      <c r="H66" s="22">
        <v>0</v>
      </c>
      <c r="I66" s="32"/>
      <c r="J66" s="22">
        <v>0</v>
      </c>
      <c r="K66" s="22">
        <v>0</v>
      </c>
      <c r="L66" s="26"/>
      <c r="M66" s="26"/>
      <c r="N66" s="28"/>
      <c r="O66" s="26"/>
      <c r="P66" s="26"/>
      <c r="Q66" s="26"/>
      <c r="R66" s="26"/>
      <c r="S66" s="26"/>
      <c r="T66" s="27"/>
      <c r="U66" s="48"/>
    </row>
    <row r="67" spans="1:21" s="8" customFormat="1" ht="18" customHeight="1">
      <c r="A67" s="12" t="s">
        <v>13</v>
      </c>
      <c r="B67" s="30"/>
      <c r="C67" s="21">
        <f t="shared" si="1"/>
        <v>7897.3</v>
      </c>
      <c r="D67" s="22">
        <v>4325.6</v>
      </c>
      <c r="E67" s="22">
        <v>3571.7</v>
      </c>
      <c r="F67" s="22">
        <v>0</v>
      </c>
      <c r="G67" s="22">
        <v>0</v>
      </c>
      <c r="H67" s="22">
        <v>0</v>
      </c>
      <c r="I67" s="32"/>
      <c r="J67" s="22">
        <v>0</v>
      </c>
      <c r="K67" s="22">
        <v>0</v>
      </c>
      <c r="L67" s="26"/>
      <c r="M67" s="26"/>
      <c r="N67" s="28"/>
      <c r="O67" s="26"/>
      <c r="P67" s="26"/>
      <c r="Q67" s="26"/>
      <c r="R67" s="26"/>
      <c r="S67" s="26"/>
      <c r="T67" s="27"/>
      <c r="U67" s="48"/>
    </row>
    <row r="68" spans="1:21" s="8" customFormat="1" ht="18" customHeight="1">
      <c r="A68" s="12" t="s">
        <v>30</v>
      </c>
      <c r="B68" s="31"/>
      <c r="C68" s="21">
        <f t="shared" si="1"/>
        <v>0</v>
      </c>
      <c r="D68" s="22">
        <f>D69+D70+D71</f>
        <v>0</v>
      </c>
      <c r="E68" s="22">
        <f>E69+E70+E71</f>
        <v>0</v>
      </c>
      <c r="F68" s="22">
        <f>F69+F70+F71</f>
        <v>0</v>
      </c>
      <c r="G68" s="22">
        <f>G69+G70+G71</f>
        <v>0</v>
      </c>
      <c r="H68" s="22">
        <f>H69+H70+H71</f>
        <v>0</v>
      </c>
      <c r="I68" s="32"/>
      <c r="J68" s="22">
        <f>J69+J70+J71</f>
        <v>0</v>
      </c>
      <c r="K68" s="22">
        <f>K69+K70+K71</f>
        <v>0</v>
      </c>
      <c r="L68" s="26"/>
      <c r="M68" s="26"/>
      <c r="N68" s="28"/>
      <c r="O68" s="26"/>
      <c r="P68" s="26"/>
      <c r="Q68" s="26"/>
      <c r="R68" s="26"/>
      <c r="S68" s="26"/>
      <c r="T68" s="27"/>
      <c r="U68" s="49"/>
    </row>
    <row r="69" spans="3:14" s="8" customFormat="1" ht="15">
      <c r="C69" s="9"/>
      <c r="D69" s="9"/>
      <c r="E69" s="9"/>
      <c r="F69" s="9"/>
      <c r="G69" s="9"/>
      <c r="H69" s="9"/>
      <c r="I69" s="9"/>
      <c r="J69" s="9"/>
      <c r="K69" s="9"/>
      <c r="M69" s="7"/>
      <c r="N69" s="7"/>
    </row>
    <row r="70" spans="3:14" s="8" customFormat="1" ht="15">
      <c r="C70" s="9"/>
      <c r="D70" s="9"/>
      <c r="E70" s="9"/>
      <c r="F70" s="9"/>
      <c r="G70" s="9"/>
      <c r="H70" s="9"/>
      <c r="I70" s="9"/>
      <c r="J70" s="9"/>
      <c r="K70" s="9"/>
      <c r="M70" s="7"/>
      <c r="N70" s="7"/>
    </row>
  </sheetData>
  <sheetProtection/>
  <mergeCells count="162">
    <mergeCell ref="T34:T36"/>
    <mergeCell ref="U34:U36"/>
    <mergeCell ref="B31:B36"/>
    <mergeCell ref="L34:L36"/>
    <mergeCell ref="M34:M36"/>
    <mergeCell ref="N34:N36"/>
    <mergeCell ref="O34:O36"/>
    <mergeCell ref="P34:P36"/>
    <mergeCell ref="L31:L33"/>
    <mergeCell ref="M31:M33"/>
    <mergeCell ref="T23:T26"/>
    <mergeCell ref="M27:M30"/>
    <mergeCell ref="U45:U48"/>
    <mergeCell ref="S23:S26"/>
    <mergeCell ref="S27:S30"/>
    <mergeCell ref="T27:T30"/>
    <mergeCell ref="T45:T48"/>
    <mergeCell ref="T41:T44"/>
    <mergeCell ref="Q34:Q36"/>
    <mergeCell ref="R34:R36"/>
    <mergeCell ref="D12:K12"/>
    <mergeCell ref="C11:K11"/>
    <mergeCell ref="L11:U11"/>
    <mergeCell ref="O12:U12"/>
    <mergeCell ref="U49:U52"/>
    <mergeCell ref="T37:T40"/>
    <mergeCell ref="R31:R33"/>
    <mergeCell ref="I27:I30"/>
    <mergeCell ref="N23:N26"/>
    <mergeCell ref="T31:T33"/>
    <mergeCell ref="U57:U60"/>
    <mergeCell ref="U61:U64"/>
    <mergeCell ref="U65:U68"/>
    <mergeCell ref="U23:U26"/>
    <mergeCell ref="U27:U30"/>
    <mergeCell ref="U31:U33"/>
    <mergeCell ref="U37:U40"/>
    <mergeCell ref="U41:U44"/>
    <mergeCell ref="U53:U56"/>
    <mergeCell ref="A19:B19"/>
    <mergeCell ref="B23:B26"/>
    <mergeCell ref="I23:I26"/>
    <mergeCell ref="A20:B20"/>
    <mergeCell ref="A21:B21"/>
    <mergeCell ref="Q41:Q44"/>
    <mergeCell ref="N41:N44"/>
    <mergeCell ref="O31:O33"/>
    <mergeCell ref="P23:P26"/>
    <mergeCell ref="L23:L26"/>
    <mergeCell ref="L37:L40"/>
    <mergeCell ref="R23:R26"/>
    <mergeCell ref="N27:N30"/>
    <mergeCell ref="O27:O30"/>
    <mergeCell ref="N12:N13"/>
    <mergeCell ref="A16:B16"/>
    <mergeCell ref="A17:B17"/>
    <mergeCell ref="A15:B15"/>
    <mergeCell ref="N31:N33"/>
    <mergeCell ref="A18:B18"/>
    <mergeCell ref="B41:B44"/>
    <mergeCell ref="L41:L44"/>
    <mergeCell ref="O41:O44"/>
    <mergeCell ref="R45:R48"/>
    <mergeCell ref="I45:I48"/>
    <mergeCell ref="O45:O48"/>
    <mergeCell ref="L45:L48"/>
    <mergeCell ref="Q53:Q56"/>
    <mergeCell ref="R53:R56"/>
    <mergeCell ref="P53:P56"/>
    <mergeCell ref="P27:P30"/>
    <mergeCell ref="R49:R52"/>
    <mergeCell ref="S37:S40"/>
    <mergeCell ref="R37:R40"/>
    <mergeCell ref="S31:S33"/>
    <mergeCell ref="S41:S44"/>
    <mergeCell ref="S34:S36"/>
    <mergeCell ref="T53:T56"/>
    <mergeCell ref="T49:T52"/>
    <mergeCell ref="A22:B22"/>
    <mergeCell ref="M41:M44"/>
    <mergeCell ref="R41:R44"/>
    <mergeCell ref="Q37:Q40"/>
    <mergeCell ref="P37:P40"/>
    <mergeCell ref="S45:S48"/>
    <mergeCell ref="Q45:Q48"/>
    <mergeCell ref="P45:P48"/>
    <mergeCell ref="Q49:Q52"/>
    <mergeCell ref="P31:P33"/>
    <mergeCell ref="Q27:Q30"/>
    <mergeCell ref="R27:R30"/>
    <mergeCell ref="Q23:Q26"/>
    <mergeCell ref="P41:P44"/>
    <mergeCell ref="Q31:Q33"/>
    <mergeCell ref="O1:T1"/>
    <mergeCell ref="O4:T5"/>
    <mergeCell ref="A8:T8"/>
    <mergeCell ref="A11:A13"/>
    <mergeCell ref="B11:B13"/>
    <mergeCell ref="L12:L13"/>
    <mergeCell ref="M12:M13"/>
    <mergeCell ref="A9:T9"/>
    <mergeCell ref="N2:U2"/>
    <mergeCell ref="C12:C13"/>
    <mergeCell ref="O49:O52"/>
    <mergeCell ref="M45:M48"/>
    <mergeCell ref="M49:M52"/>
    <mergeCell ref="B49:B52"/>
    <mergeCell ref="M23:M26"/>
    <mergeCell ref="O23:O26"/>
    <mergeCell ref="B27:B30"/>
    <mergeCell ref="I49:I52"/>
    <mergeCell ref="B45:B48"/>
    <mergeCell ref="L27:L30"/>
    <mergeCell ref="B57:B60"/>
    <mergeCell ref="I57:I60"/>
    <mergeCell ref="B37:B40"/>
    <mergeCell ref="M37:M40"/>
    <mergeCell ref="N37:N40"/>
    <mergeCell ref="O37:O40"/>
    <mergeCell ref="I53:I56"/>
    <mergeCell ref="N45:N48"/>
    <mergeCell ref="M53:M56"/>
    <mergeCell ref="B53:B56"/>
    <mergeCell ref="R61:R64"/>
    <mergeCell ref="L57:L60"/>
    <mergeCell ref="M57:M60"/>
    <mergeCell ref="N57:N60"/>
    <mergeCell ref="O57:O60"/>
    <mergeCell ref="R57:R60"/>
    <mergeCell ref="P57:P60"/>
    <mergeCell ref="O61:O64"/>
    <mergeCell ref="Q57:Q60"/>
    <mergeCell ref="B65:B68"/>
    <mergeCell ref="I65:I68"/>
    <mergeCell ref="L65:L68"/>
    <mergeCell ref="M65:M68"/>
    <mergeCell ref="P61:P64"/>
    <mergeCell ref="Q61:Q64"/>
    <mergeCell ref="B61:B64"/>
    <mergeCell ref="I61:I64"/>
    <mergeCell ref="L61:L64"/>
    <mergeCell ref="M61:M64"/>
    <mergeCell ref="T61:T64"/>
    <mergeCell ref="P65:P68"/>
    <mergeCell ref="Q65:Q68"/>
    <mergeCell ref="R65:R68"/>
    <mergeCell ref="T65:T68"/>
    <mergeCell ref="N65:N68"/>
    <mergeCell ref="O65:O68"/>
    <mergeCell ref="S65:S68"/>
    <mergeCell ref="S61:S64"/>
    <mergeCell ref="N61:N64"/>
    <mergeCell ref="L53:L56"/>
    <mergeCell ref="S49:S52"/>
    <mergeCell ref="S53:S56"/>
    <mergeCell ref="S57:S60"/>
    <mergeCell ref="T57:T60"/>
    <mergeCell ref="N53:N56"/>
    <mergeCell ref="O53:O56"/>
    <mergeCell ref="L49:L52"/>
    <mergeCell ref="P49:P52"/>
    <mergeCell ref="N49:N52"/>
  </mergeCells>
  <printOptions/>
  <pageMargins left="0.3937007874015748" right="0.31496062992125984" top="0.7874015748031497" bottom="0.11811023622047245" header="0" footer="0"/>
  <pageSetup firstPageNumber="5" useFirstPageNumber="1" horizontalDpi="600" verticalDpi="600" orientation="landscape" paperSize="9" scale="50" r:id="rId1"/>
  <headerFooter>
    <oddHeader>&amp;C &amp;P</oddHeader>
  </headerFooter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2023-12-26T04:25:04Z</cp:lastPrinted>
  <dcterms:created xsi:type="dcterms:W3CDTF">2014-10-03T07:10:09Z</dcterms:created>
  <dcterms:modified xsi:type="dcterms:W3CDTF">2024-03-20T11:29:50Z</dcterms:modified>
  <cp:category/>
  <cp:version/>
  <cp:contentType/>
  <cp:contentStatus/>
</cp:coreProperties>
</file>