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прил. 1" sheetId="1" r:id="rId1"/>
  </sheets>
  <definedNames>
    <definedName name="_xlnm.Print_Titles" localSheetId="0">'ДОХОДЫ прил. 1'!$8:$8</definedName>
  </definedNames>
  <calcPr fullCalcOnLoad="1"/>
</workbook>
</file>

<file path=xl/sharedStrings.xml><?xml version="1.0" encoding="utf-8"?>
<sst xmlns="http://schemas.openxmlformats.org/spreadsheetml/2006/main" count="144" uniqueCount="144">
  <si>
    <t xml:space="preserve">                                           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</si>
  <si>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</si>
  <si>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</si>
  <si>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</si>
  <si>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 физических лиц</t>
  </si>
  <si>
    <t>ДОХОДЫ ОТ ИСПОЛЬЗОВАНИЯ ИМУЩЕСТВА, НАХОДЯЩЕГОСЯ В ГОСУДАРСТВЕННОЙ И МУНИЦИПАЛЬНОЙ СОБСТВЕННОСТИ</t>
  </si>
  <si>
    <t>БЕЗВОЗМЕЗДНЫЕ  ПОСТУПЛЕНИЯ</t>
  </si>
  <si>
    <t>ВСЕГО ДОХОДОВ</t>
  </si>
  <si>
    <t>Исполнено</t>
  </si>
  <si>
    <t>Наименование групп, подгрупп, статей, подстатей, элементов, программ (подпрограмм), кодов экономической классификации  доходов</t>
  </si>
  <si>
    <t xml:space="preserve">Субвенции бюджетам субъектов Российской Федерации  и муниципальных образований
</t>
  </si>
  <si>
    <t>Иные межбюджетные трансферты</t>
  </si>
  <si>
    <t>НАЛОГИ НА СОВОКУПНЫЙ ДОХОД</t>
  </si>
  <si>
    <t>Транспортный налог с организаций</t>
  </si>
  <si>
    <t>Транспортный налог с физических лиц</t>
  </si>
  <si>
    <t>Код классификации доходов бюджета</t>
  </si>
  <si>
    <t>Утверждено решением о бюджете (первоначальный план)</t>
  </si>
  <si>
    <t>Уточненный план</t>
  </si>
  <si>
    <t>% исполнения к первоначальному плану</t>
  </si>
  <si>
    <t>182 101 02030 01 0000 110</t>
  </si>
  <si>
    <t>182 101 02010 01 0000 110</t>
  </si>
  <si>
    <t>Доходы от оказания платных услуг и компенсации затрат государства</t>
  </si>
  <si>
    <t xml:space="preserve"> 000 101 00000 00 0000 000</t>
  </si>
  <si>
    <t>000 101 02000 01 0000 110</t>
  </si>
  <si>
    <t>000 105 00000 00 0000 000</t>
  </si>
  <si>
    <t>000 106 00000 00 0000 000</t>
  </si>
  <si>
    <t>000 106 01000 00 0000 110</t>
  </si>
  <si>
    <t>000 111 00000 00 0000 000</t>
  </si>
  <si>
    <t>000 111 09000 00 0000 120</t>
  </si>
  <si>
    <t>000 113 00000 00 0000 000</t>
  </si>
  <si>
    <t>000 200 00000 00 0000 000</t>
  </si>
  <si>
    <t>000 202 00000 00 0000 000</t>
  </si>
  <si>
    <t>000 202 04000 00 0000 000</t>
  </si>
  <si>
    <t>Доходы, поступающие в порядке возмещения расходов, понесенных в связи с эксплуатацией имущества</t>
  </si>
  <si>
    <t>000 111 05000 00 0000 120</t>
  </si>
  <si>
    <t>901 113 02995 10 0000 130</t>
  </si>
  <si>
    <t>Прочие доходы от  компенсации затрат бюджетов поселений</t>
  </si>
  <si>
    <t>Кассовый план на отчетную дату с нарастающим итогом</t>
  </si>
  <si>
    <t>%   исполнения к уточненному плану (6/4x100)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</si>
  <si>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</si>
  <si>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</si>
  <si>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</si>
  <si>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</si>
  <si>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</si>
  <si>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</si>
  <si>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</si>
  <si>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</si>
  <si>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</si>
  <si>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</si>
  <si>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</si>
  <si>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100 1 03 02260 01 0000 110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</si>
  <si>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</si>
  <si>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182 106 01030 13 0000 110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</si>
  <si>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</si>
  <si>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</si>
  <si>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</si>
  <si>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</si>
  <si>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</si>
  <si>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</si>
  <si>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000 111 07000 00 0000 120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</si>
  <si>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</si>
  <si>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901 111 07015 13 0000 120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</si>
  <si>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</si>
  <si>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</si>
  <si>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Прочие субсидии бюджетам городских поселений</t>
  </si>
  <si>
    <t>901 202 02999 13 0000 151</t>
  </si>
  <si>
    <t>Субсидии бюджетам бюджетной системы Российской Федерации (межбюджетные субсидии)</t>
  </si>
  <si>
    <t>000 2 02 02000 00 0000 151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</si>
  <si>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</si>
  <si>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 xml:space="preserve">901 202 04056 13 0000 151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</si>
  <si>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</si>
  <si>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</si>
  <si>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</si>
  <si>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901 2 18 00000 00 0000 151</t>
  </si>
  <si>
    <t>Доходы бюджетов городских поселений от возврата иными организациями остатков субсидий прошлых лет</t>
  </si>
  <si>
    <t>901 2 18 05030 13 0000 180</t>
  </si>
  <si>
    <t>901 111 05013 13 0000 120</t>
  </si>
  <si>
    <t>% исполнения к кассовому плану (6/5x100)</t>
  </si>
  <si>
    <t xml:space="preserve">Иные межбюджетные трансферты          </t>
  </si>
  <si>
    <t>(руб.)</t>
  </si>
  <si>
    <t xml:space="preserve"> 000 100 00000 00 0000 000</t>
  </si>
  <si>
    <t>НАЛОГОВЫЕ И НЕНАЛОГОВЫЕ ДОХОДЫ</t>
  </si>
  <si>
    <t>ИНФОРМАЦИЯ
по исполнению доходов бюджета муниципального образования "Путинское сельское поселение"                                                                                                                                                                    по состоянию на 01.10.2016 года</t>
  </si>
  <si>
    <t>000 105 02010 02 0000 110</t>
  </si>
  <si>
    <t>182 105 02010 02 0000 110</t>
  </si>
  <si>
    <t xml:space="preserve">Единый налог на вмененный доход для  отдельных видов деятельности </t>
  </si>
  <si>
    <t>000 106 04000 02 0000 110</t>
  </si>
  <si>
    <t>Транспортный налог</t>
  </si>
  <si>
    <t>182 106 04011 02 0000 110</t>
  </si>
  <si>
    <t>182 106 04012 02 0000 110</t>
  </si>
  <si>
    <t>Земельный налог</t>
  </si>
  <si>
    <t xml:space="preserve">000 106 06000 00 0000 110 </t>
  </si>
  <si>
    <t>182 106 06030 00 0000 110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</si>
  <si>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</si>
  <si>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</si>
  <si>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182 106 06033 10 0000 110</t>
  </si>
  <si>
    <t>182 106 06040 00 0000 110</t>
  </si>
  <si>
    <t xml:space="preserve">Земельный налог с физических лиц </t>
  </si>
  <si>
    <t>182 106 06043 10 0000 110</t>
  </si>
  <si>
    <t>Земельный налог с физических лиц, обладающих земельным участком, расположенным в границах 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</si>
  <si>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</si>
  <si>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самоуправления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</si>
  <si>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учреждений),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</si>
  <si>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</si>
  <si>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000 113 02000 00 0000 130</t>
  </si>
  <si>
    <t>Доходы от компенсации затрат государства</t>
  </si>
  <si>
    <t>000 113 02060 00 0000 130</t>
  </si>
  <si>
    <t>904 113 02065 10 0000 130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</si>
  <si>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</si>
  <si>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000 113 02990 00 0000 130</t>
  </si>
  <si>
    <t>Прочие доходы от компенсации затрат государства</t>
  </si>
  <si>
    <t>904 113 02990 10 0000 130</t>
  </si>
  <si>
    <t>Прочие доходы от компенсации затрат бюджетов сельских поселений</t>
  </si>
  <si>
    <t>904 111 09045 10 0000 120</t>
  </si>
  <si>
    <t>000 111 09040 00 0000 120</t>
  </si>
  <si>
    <t>000 111 05030 00 0000 120</t>
  </si>
  <si>
    <t>904 111 05035 10 0000 120</t>
  </si>
  <si>
    <t>Безвозмездные поступления от других бюджетов бюджетной системы Российской Федерации</t>
  </si>
  <si>
    <t>000 202 01001 10 0000 151</t>
  </si>
  <si>
    <t>Дотации на выравнивание бюджетной обеспеченности</t>
  </si>
  <si>
    <t>904 202 01001 10 0000 151</t>
  </si>
  <si>
    <t>Дотации бюджетам сельских поселений на выравнивание бюджетной обеспеченности</t>
  </si>
  <si>
    <t>000 202 03015 00 0000 151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</si>
  <si>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</si>
  <si>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904 202 03015 10 0000 151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</si>
  <si>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</si>
  <si>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000 202 03024 00 0000 151</t>
  </si>
  <si>
    <t>Субвенции местным бюджетам на выполнение передаваемых полномочий субъектов Российской Федерации</t>
  </si>
  <si>
    <t>904 202 03024 10 0000 151</t>
  </si>
  <si>
    <t>Субвенции бюджетам сельских поселений на выполнение передаваемых полномочий субъектов Российской Федерации</t>
  </si>
  <si>
    <t>000 202 04000 00 0000 151</t>
  </si>
  <si>
    <t>000 202 03000 00 0000 151</t>
  </si>
  <si>
    <t>000 202 00000 00 0000 151</t>
  </si>
  <si>
    <t>000 202 04999 00 0000 151</t>
  </si>
  <si>
    <t xml:space="preserve">Прочие межбюджетные трансферты, передаваемые бюджетам поселений   </t>
  </si>
  <si>
    <t>904 202 04999 10 0000 151</t>
  </si>
  <si>
    <t xml:space="preserve">Прочие межбюджетные трансферты, передаваемые бюджетам сельских поселений   </t>
  </si>
  <si>
    <t>000 219 00000 00 0000 000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</si>
  <si>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</si>
  <si>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904 219 05000 10 0000 151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</si>
  <si>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</si>
  <si>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Главный специалист по экономике и финансам            ____________________       А.Г. Носкова</t>
  </si>
  <si>
    <r>
      <t xml:space="preserve">Глава сельского поселения-глава администрации Путинского сельского поселения               _____________________             </t>
    </r>
    <r>
      <rPr>
        <u val="single"/>
        <sz val="14"/>
        <rFont val="Times New Roman"/>
        <family val="1"/>
      </rPr>
      <t xml:space="preserve">  Л.М. Обухов</t>
    </r>
  </si>
  <si>
    <t>Приложение № 1 к решению Совета депутатов Путинского сельского поселения Верещагинского района Пермского края от 02.11.2016г. №20/73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</si>
</sst>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</numFmts>
  <fonts count="3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Times New Roman"/>
      <family val="1"/>
    </font>
    <font>
      <b/>
      <sz val="13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 readingOrder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80" fontId="1" fillId="0" borderId="0" xfId="0" applyNumberFormat="1" applyFont="1" applyAlignment="1">
      <alignment horizontal="center" vertical="top" wrapText="1"/>
    </xf>
    <xf numFmtId="0" fontId="1" fillId="0" borderId="0" xfId="0" applyFont="1" applyFill="1" applyAlignment="1">
      <alignment horizontal="left" vertical="top" wrapText="1" readingOrder="1"/>
    </xf>
    <xf numFmtId="4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4" fontId="10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readingOrder="1"/>
    </xf>
    <xf numFmtId="0" fontId="4" fillId="0" borderId="10" xfId="0" applyFont="1" applyFill="1" applyBorder="1" applyAlignment="1">
      <alignment vertical="top" wrapText="1"/>
    </xf>
    <xf numFmtId="186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horizontal="center" vertical="top" wrapText="1"/>
    </xf>
    <xf numFmtId="186" fontId="10" fillId="0" borderId="10" xfId="0" applyNumberFormat="1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 horizontal="left" vertical="top" wrapText="1"/>
    </xf>
    <xf numFmtId="0" fontId="30" fillId="24" borderId="10" xfId="0" applyFont="1" applyFill="1" applyBorder="1" applyAlignment="1">
      <alignment horizontal="justify" vertical="top" wrapText="1"/>
    </xf>
    <xf numFmtId="180" fontId="4" fillId="0" borderId="10" xfId="0" applyNumberFormat="1" applyFont="1" applyFill="1" applyBorder="1" applyAlignment="1">
      <alignment horizontal="center" vertical="top" wrapText="1"/>
    </xf>
    <xf numFmtId="180" fontId="1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180" fontId="10" fillId="0" borderId="10" xfId="0" applyNumberFormat="1" applyFont="1" applyBorder="1" applyAlignment="1">
      <alignment horizontal="center" vertical="top"/>
    </xf>
    <xf numFmtId="180" fontId="4" fillId="0" borderId="10" xfId="0" applyNumberFormat="1" applyFont="1" applyBorder="1" applyAlignment="1">
      <alignment horizontal="center" vertical="top"/>
    </xf>
    <xf numFmtId="180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vertical="top" wrapText="1"/>
    </xf>
    <xf numFmtId="0" fontId="10" fillId="25" borderId="10" xfId="0" applyFont="1" applyFill="1" applyBorder="1" applyAlignment="1">
      <alignment horizontal="left" vertical="top" wrapText="1"/>
    </xf>
    <xf numFmtId="0" fontId="10" fillId="25" borderId="10" xfId="0" applyFont="1" applyFill="1" applyBorder="1" applyAlignment="1">
      <alignment vertical="top" wrapText="1"/>
    </xf>
    <xf numFmtId="4" fontId="10" fillId="25" borderId="10" xfId="0" applyNumberFormat="1" applyFont="1" applyFill="1" applyBorder="1" applyAlignment="1">
      <alignment horizontal="center" vertical="top" wrapText="1"/>
    </xf>
    <xf numFmtId="180" fontId="10" fillId="25" borderId="10" xfId="0" applyNumberFormat="1" applyFont="1" applyFill="1" applyBorder="1" applyAlignment="1">
      <alignment horizontal="center" vertical="top"/>
    </xf>
    <xf numFmtId="180" fontId="10" fillId="25" borderId="10" xfId="0" applyNumberFormat="1" applyFont="1" applyFill="1" applyBorder="1" applyAlignment="1">
      <alignment horizontal="center" vertical="top" wrapText="1"/>
    </xf>
    <xf numFmtId="186" fontId="10" fillId="25" borderId="10" xfId="0" applyNumberFormat="1" applyFont="1" applyFill="1" applyBorder="1" applyAlignment="1">
      <alignment horizontal="center" vertical="top" wrapText="1"/>
    </xf>
    <xf numFmtId="180" fontId="10" fillId="25" borderId="10" xfId="0" applyNumberFormat="1" applyFont="1" applyFill="1" applyBorder="1" applyAlignment="1">
      <alignment horizontal="center"/>
    </xf>
    <xf numFmtId="180" fontId="10" fillId="25" borderId="10" xfId="0" applyNumberFormat="1" applyFont="1" applyFill="1" applyBorder="1" applyAlignment="1">
      <alignment horizontal="center" wrapText="1"/>
    </xf>
    <xf numFmtId="0" fontId="10" fillId="23" borderId="10" xfId="0" applyFont="1" applyFill="1" applyBorder="1" applyAlignment="1">
      <alignment horizontal="left" vertical="top" wrapText="1"/>
    </xf>
    <xf numFmtId="0" fontId="10" fillId="23" borderId="10" xfId="0" applyFont="1" applyFill="1" applyBorder="1" applyAlignment="1">
      <alignment vertical="top" wrapText="1"/>
    </xf>
    <xf numFmtId="4" fontId="10" fillId="23" borderId="10" xfId="0" applyNumberFormat="1" applyFont="1" applyFill="1" applyBorder="1" applyAlignment="1">
      <alignment horizontal="center" vertical="top" wrapText="1"/>
    </xf>
    <xf numFmtId="180" fontId="10" fillId="23" borderId="10" xfId="0" applyNumberFormat="1" applyFont="1" applyFill="1" applyBorder="1" applyAlignment="1">
      <alignment horizontal="center" vertical="top"/>
    </xf>
    <xf numFmtId="180" fontId="10" fillId="23" borderId="10" xfId="0" applyNumberFormat="1" applyFont="1" applyFill="1" applyBorder="1" applyAlignment="1">
      <alignment horizontal="center" vertical="top" wrapText="1"/>
    </xf>
    <xf numFmtId="0" fontId="10" fillId="23" borderId="10" xfId="0" applyFont="1" applyFill="1" applyBorder="1" applyAlignment="1">
      <alignment/>
    </xf>
    <xf numFmtId="0" fontId="10" fillId="23" borderId="10" xfId="0" applyFont="1" applyFill="1" applyBorder="1" applyAlignment="1">
      <alignment wrapText="1"/>
    </xf>
    <xf numFmtId="4" fontId="10" fillId="23" borderId="10" xfId="0" applyNumberFormat="1" applyFont="1" applyFill="1" applyBorder="1" applyAlignment="1">
      <alignment horizontal="center" vertical="top"/>
    </xf>
    <xf numFmtId="4" fontId="4" fillId="23" borderId="10" xfId="0" applyNumberFormat="1" applyFont="1" applyFill="1" applyBorder="1" applyAlignment="1">
      <alignment horizontal="center" vertical="top" wrapText="1"/>
    </xf>
    <xf numFmtId="186" fontId="10" fillId="23" borderId="10" xfId="0" applyNumberFormat="1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vertical="top" wrapText="1"/>
    </xf>
    <xf numFmtId="4" fontId="10" fillId="4" borderId="10" xfId="0" applyNumberFormat="1" applyFont="1" applyFill="1" applyBorder="1" applyAlignment="1">
      <alignment horizontal="center" vertical="top" wrapText="1"/>
    </xf>
    <xf numFmtId="180" fontId="10" fillId="4" borderId="10" xfId="0" applyNumberFormat="1" applyFont="1" applyFill="1" applyBorder="1" applyAlignment="1">
      <alignment horizontal="center"/>
    </xf>
    <xf numFmtId="180" fontId="10" fillId="4" borderId="10" xfId="0" applyNumberFormat="1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/>
    </xf>
    <xf numFmtId="0" fontId="10" fillId="4" borderId="10" xfId="0" applyFont="1" applyFill="1" applyBorder="1" applyAlignment="1">
      <alignment vertical="center" wrapText="1"/>
    </xf>
    <xf numFmtId="4" fontId="10" fillId="4" borderId="10" xfId="0" applyNumberFormat="1" applyFont="1" applyFill="1" applyBorder="1" applyAlignment="1">
      <alignment horizontal="center" vertical="top"/>
    </xf>
    <xf numFmtId="186" fontId="10" fillId="4" borderId="10" xfId="0" applyNumberFormat="1" applyFont="1" applyFill="1" applyBorder="1" applyAlignment="1">
      <alignment horizontal="center" vertical="top"/>
    </xf>
    <xf numFmtId="180" fontId="10" fillId="4" borderId="10" xfId="0" applyNumberFormat="1" applyFont="1" applyFill="1" applyBorder="1" applyAlignment="1">
      <alignment horizontal="center" vertical="top"/>
    </xf>
    <xf numFmtId="0" fontId="10" fillId="4" borderId="10" xfId="0" applyNumberFormat="1" applyFont="1" applyFill="1" applyBorder="1" applyAlignment="1">
      <alignment vertical="top" wrapText="1"/>
    </xf>
    <xf numFmtId="186" fontId="10" fillId="4" borderId="10" xfId="0" applyNumberFormat="1" applyFont="1" applyFill="1" applyBorder="1" applyAlignment="1">
      <alignment horizontal="center" vertical="top" wrapText="1"/>
    </xf>
    <xf numFmtId="0" fontId="31" fillId="4" borderId="10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wrapText="1"/>
    </xf>
    <xf numFmtId="4" fontId="11" fillId="0" borderId="0" xfId="0" applyNumberFormat="1" applyFont="1" applyAlignment="1">
      <alignment horizontal="center" wrapText="1"/>
    </xf>
    <xf numFmtId="4" fontId="12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view="pageBreakPreview" zoomScale="53" zoomScaleSheetLayoutView="53" zoomScalePageLayoutView="0" workbookViewId="0" topLeftCell="A1">
      <pane xSplit="8" ySplit="8" topLeftCell="I28" activePane="bottomRight" state="frozen"/>
      <selection pane="topLeft" activeCell="A1" sqref="A1"/>
      <selection pane="topRight" activeCell="H1" sqref="H1"/>
      <selection pane="bottomLeft" activeCell="A9" sqref="A9"/>
      <selection pane="bottomRight" activeCell="L14" sqref="L14"/>
    </sheetView>
  </sheetViews>
  <sheetFormatPr defaultColWidth="8.7109375" defaultRowHeight="12.75"/>
  <cols>
    <col min="1" max="1" width="35.00390625" style="2" customWidth="1"/>
    <col min="2" max="2" width="56.57421875" style="2" customWidth="1"/>
    <col min="3" max="5" width="17.421875" style="2" customWidth="1"/>
    <col min="6" max="6" width="17.421875" style="9" customWidth="1"/>
    <col min="7" max="7" width="15.7109375" style="10" hidden="1" customWidth="1"/>
    <col min="8" max="8" width="12.140625" style="10" customWidth="1"/>
    <col min="9" max="9" width="14.28125" style="9" customWidth="1"/>
    <col min="10" max="16384" width="8.7109375" style="2" customWidth="1"/>
  </cols>
  <sheetData>
    <row r="1" spans="1:9" ht="81" customHeight="1">
      <c r="A1" s="6"/>
      <c r="B1" s="1"/>
      <c r="C1" s="1"/>
      <c r="D1" s="1"/>
      <c r="E1" s="80" t="s">
        <v>143</v>
      </c>
      <c r="F1" s="79"/>
      <c r="G1" s="79"/>
      <c r="H1" s="79"/>
      <c r="I1" s="79"/>
    </row>
    <row r="2" spans="1:9" ht="14.25" customHeight="1">
      <c r="A2" s="6"/>
      <c r="B2" s="1"/>
      <c r="C2" s="1"/>
      <c r="D2" s="1"/>
      <c r="E2" s="1"/>
      <c r="F2" s="80"/>
      <c r="G2" s="79"/>
      <c r="H2" s="79"/>
      <c r="I2" s="79"/>
    </row>
    <row r="3" spans="1:9" ht="18" customHeight="1" hidden="1">
      <c r="A3" s="6"/>
      <c r="B3" s="1"/>
      <c r="C3" s="1"/>
      <c r="D3" s="1"/>
      <c r="E3" s="1"/>
      <c r="F3" s="80"/>
      <c r="G3" s="84"/>
      <c r="H3" s="84"/>
      <c r="I3" s="84"/>
    </row>
    <row r="4" spans="1:8" ht="18.75" customHeight="1" hidden="1">
      <c r="A4" s="6"/>
      <c r="B4" s="1"/>
      <c r="C4" s="1"/>
      <c r="D4" s="1"/>
      <c r="E4" s="1"/>
      <c r="F4" s="8"/>
      <c r="G4" s="8"/>
      <c r="H4" s="8"/>
    </row>
    <row r="5" spans="1:9" s="5" customFormat="1" ht="57.75" customHeight="1">
      <c r="A5" s="83" t="s">
        <v>82</v>
      </c>
      <c r="B5" s="83"/>
      <c r="C5" s="83"/>
      <c r="D5" s="83"/>
      <c r="E5" s="83"/>
      <c r="F5" s="83"/>
      <c r="G5" s="83"/>
      <c r="H5" s="83"/>
      <c r="I5" s="79"/>
    </row>
    <row r="6" spans="1:9" s="5" customFormat="1" ht="18.75" customHeight="1" hidden="1">
      <c r="A6" s="4"/>
      <c r="B6" s="4"/>
      <c r="C6" s="4"/>
      <c r="D6" s="4"/>
      <c r="E6" s="4"/>
      <c r="F6" s="4"/>
      <c r="G6" s="4"/>
      <c r="H6" s="4"/>
      <c r="I6" s="14"/>
    </row>
    <row r="7" spans="1:9" ht="19.5" customHeight="1">
      <c r="A7" s="6"/>
      <c r="B7" s="6" t="s">
        <v>0</v>
      </c>
      <c r="C7" s="6"/>
      <c r="D7" s="6"/>
      <c r="E7" s="6"/>
      <c r="G7" s="85" t="s">
        <v>79</v>
      </c>
      <c r="H7" s="85"/>
      <c r="I7" s="86"/>
    </row>
    <row r="8" spans="1:9" s="7" customFormat="1" ht="101.25" customHeight="1">
      <c r="A8" s="41" t="s">
        <v>15</v>
      </c>
      <c r="B8" s="41" t="s">
        <v>9</v>
      </c>
      <c r="C8" s="41" t="s">
        <v>16</v>
      </c>
      <c r="D8" s="41" t="s">
        <v>17</v>
      </c>
      <c r="E8" s="41" t="s">
        <v>37</v>
      </c>
      <c r="F8" s="41" t="s">
        <v>8</v>
      </c>
      <c r="G8" s="41" t="s">
        <v>18</v>
      </c>
      <c r="H8" s="42" t="s">
        <v>77</v>
      </c>
      <c r="I8" s="42" t="s">
        <v>38</v>
      </c>
    </row>
    <row r="9" spans="1:9" s="7" customFormat="1" ht="19.5" customHeight="1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/>
      <c r="H9" s="42">
        <v>7</v>
      </c>
      <c r="I9" s="42">
        <v>8</v>
      </c>
    </row>
    <row r="10" spans="1:9" s="13" customFormat="1" ht="23.25" customHeight="1">
      <c r="A10" s="47" t="s">
        <v>80</v>
      </c>
      <c r="B10" s="48" t="s">
        <v>81</v>
      </c>
      <c r="C10" s="49">
        <f>SUM(C11,C15,C21,C24,C35,C45)</f>
        <v>5154200</v>
      </c>
      <c r="D10" s="49">
        <f>SUM(D11,D15,D21,D24,D35,D45)</f>
        <v>5174800</v>
      </c>
      <c r="E10" s="49">
        <f>SUM(E11,E15,E21,E24,E35,E45)</f>
        <v>3329740</v>
      </c>
      <c r="F10" s="49">
        <f>SUM(F11,F15,F21,F24,F35,F45)</f>
        <v>3313899.3299999996</v>
      </c>
      <c r="G10" s="49"/>
      <c r="H10" s="50">
        <f>F10/E10*100</f>
        <v>99.52426705989055</v>
      </c>
      <c r="I10" s="51">
        <f>F10/D10*100</f>
        <v>64.0391769730231</v>
      </c>
    </row>
    <row r="11" spans="1:9" s="13" customFormat="1" ht="23.25" customHeight="1">
      <c r="A11" s="55" t="s">
        <v>22</v>
      </c>
      <c r="B11" s="56" t="s">
        <v>1</v>
      </c>
      <c r="C11" s="57">
        <f>C12</f>
        <v>1441200</v>
      </c>
      <c r="D11" s="57">
        <f>D12</f>
        <v>1441200</v>
      </c>
      <c r="E11" s="57">
        <f>E12</f>
        <v>1089500</v>
      </c>
      <c r="F11" s="57">
        <f>F12</f>
        <v>1091507.17</v>
      </c>
      <c r="G11" s="57"/>
      <c r="H11" s="58">
        <f>F11/E11*100</f>
        <v>100.1842285452042</v>
      </c>
      <c r="I11" s="59">
        <f>F11/D11*100</f>
        <v>75.73599569802941</v>
      </c>
    </row>
    <row r="12" spans="1:9" s="13" customFormat="1" ht="21" customHeight="1">
      <c r="A12" s="65" t="s">
        <v>23</v>
      </c>
      <c r="B12" s="65" t="s">
        <v>2</v>
      </c>
      <c r="C12" s="66">
        <f>SUM(C13:C14)</f>
        <v>1441200</v>
      </c>
      <c r="D12" s="66">
        <f>SUM(D13:D14)</f>
        <v>1441200</v>
      </c>
      <c r="E12" s="66">
        <f>SUM(E13:E14)</f>
        <v>1089500</v>
      </c>
      <c r="F12" s="66">
        <f>SUM(F13:F14)</f>
        <v>1091507.17</v>
      </c>
      <c r="G12" s="66"/>
      <c r="H12" s="67">
        <f aca="true" t="shared" si="0" ref="H12:H20">F12/E12*100</f>
        <v>100.1842285452042</v>
      </c>
      <c r="I12" s="68">
        <f>F12/D12*100</f>
        <v>75.73599569802941</v>
      </c>
    </row>
    <row r="13" spans="1:9" s="11" customFormat="1" ht="115.5" customHeight="1">
      <c r="A13" s="24" t="s">
        <v>20</v>
      </c>
      <c r="B13" s="33" t="s">
        <v>53</v>
      </c>
      <c r="C13" s="28">
        <v>1441200</v>
      </c>
      <c r="D13" s="28">
        <v>1441200</v>
      </c>
      <c r="E13" s="28">
        <v>1089500</v>
      </c>
      <c r="F13" s="28">
        <v>1089725.47</v>
      </c>
      <c r="G13" s="28"/>
      <c r="H13" s="44">
        <f t="shared" si="0"/>
        <v>100.02069481413491</v>
      </c>
      <c r="I13" s="39">
        <f aca="true" t="shared" si="1" ref="I13:I53">F13/D13*100</f>
        <v>75.61236955315015</v>
      </c>
    </row>
    <row r="14" spans="1:9" ht="79.5" customHeight="1">
      <c r="A14" s="26" t="s">
        <v>19</v>
      </c>
      <c r="B14" s="24" t="s">
        <v>54</v>
      </c>
      <c r="C14" s="28">
        <v>0</v>
      </c>
      <c r="D14" s="27">
        <v>0</v>
      </c>
      <c r="E14" s="27">
        <v>0</v>
      </c>
      <c r="F14" s="28">
        <v>1781.7</v>
      </c>
      <c r="G14" s="27"/>
      <c r="H14" s="44">
        <v>0</v>
      </c>
      <c r="I14" s="39">
        <v>0</v>
      </c>
    </row>
    <row r="15" spans="1:9" ht="83.25" customHeight="1">
      <c r="A15" s="60" t="s">
        <v>39</v>
      </c>
      <c r="B15" s="61" t="s">
        <v>40</v>
      </c>
      <c r="C15" s="62">
        <f>SUM(C16)</f>
        <v>1726800</v>
      </c>
      <c r="D15" s="62">
        <f>SUM(D16)</f>
        <v>1726800</v>
      </c>
      <c r="E15" s="62">
        <f>SUM(E16)</f>
        <v>1367550</v>
      </c>
      <c r="F15" s="62">
        <f>SUM(F16)</f>
        <v>1349245.1300000001</v>
      </c>
      <c r="G15" s="63"/>
      <c r="H15" s="58">
        <f t="shared" si="0"/>
        <v>98.66148440642026</v>
      </c>
      <c r="I15" s="59">
        <f aca="true" t="shared" si="2" ref="I15:I20">F15/D15*100</f>
        <v>78.13557621033127</v>
      </c>
    </row>
    <row r="16" spans="1:9" ht="69" customHeight="1">
      <c r="A16" s="69" t="s">
        <v>41</v>
      </c>
      <c r="B16" s="70" t="s">
        <v>42</v>
      </c>
      <c r="C16" s="71">
        <f>SUM(C17:C20)</f>
        <v>1726800</v>
      </c>
      <c r="D16" s="71">
        <f>SUM(D17:D20)</f>
        <v>1726800</v>
      </c>
      <c r="E16" s="71">
        <f>SUM(E17:E20)</f>
        <v>1367550</v>
      </c>
      <c r="F16" s="71">
        <f>SUM(F17:F20)</f>
        <v>1349245.1300000001</v>
      </c>
      <c r="G16" s="72">
        <f>G17+G18+G19+G20</f>
        <v>0</v>
      </c>
      <c r="H16" s="73">
        <f t="shared" si="0"/>
        <v>98.66148440642026</v>
      </c>
      <c r="I16" s="68">
        <f t="shared" si="2"/>
        <v>78.13557621033127</v>
      </c>
    </row>
    <row r="17" spans="1:9" ht="119.25" customHeight="1">
      <c r="A17" s="30" t="s">
        <v>47</v>
      </c>
      <c r="B17" s="32" t="s">
        <v>43</v>
      </c>
      <c r="C17" s="29">
        <v>535600</v>
      </c>
      <c r="D17" s="27">
        <v>535600</v>
      </c>
      <c r="E17" s="27">
        <v>446400</v>
      </c>
      <c r="F17" s="28">
        <v>453492.43</v>
      </c>
      <c r="G17" s="27"/>
      <c r="H17" s="44">
        <f t="shared" si="0"/>
        <v>101.58880600358422</v>
      </c>
      <c r="I17" s="39">
        <f t="shared" si="2"/>
        <v>84.66998319641523</v>
      </c>
    </row>
    <row r="18" spans="1:9" ht="138" customHeight="1">
      <c r="A18" s="30" t="s">
        <v>48</v>
      </c>
      <c r="B18" s="34" t="s">
        <v>44</v>
      </c>
      <c r="C18" s="29">
        <v>10100</v>
      </c>
      <c r="D18" s="27">
        <v>10100</v>
      </c>
      <c r="E18" s="27">
        <v>7550</v>
      </c>
      <c r="F18" s="28">
        <v>7227.84</v>
      </c>
      <c r="G18" s="27"/>
      <c r="H18" s="44">
        <f t="shared" si="0"/>
        <v>95.73298013245034</v>
      </c>
      <c r="I18" s="39">
        <f t="shared" si="2"/>
        <v>71.56277227722772</v>
      </c>
    </row>
    <row r="19" spans="1:9" ht="114" customHeight="1">
      <c r="A19" s="30" t="s">
        <v>49</v>
      </c>
      <c r="B19" s="31" t="s">
        <v>45</v>
      </c>
      <c r="C19" s="29">
        <v>1230500</v>
      </c>
      <c r="D19" s="27">
        <v>1230500</v>
      </c>
      <c r="E19" s="27">
        <v>950500</v>
      </c>
      <c r="F19" s="28">
        <v>951144.89</v>
      </c>
      <c r="G19" s="27"/>
      <c r="H19" s="44">
        <f t="shared" si="0"/>
        <v>100.0678474487112</v>
      </c>
      <c r="I19" s="39">
        <f t="shared" si="2"/>
        <v>77.29743112555872</v>
      </c>
    </row>
    <row r="20" spans="1:9" ht="117" customHeight="1">
      <c r="A20" s="30" t="s">
        <v>50</v>
      </c>
      <c r="B20" s="31" t="s">
        <v>46</v>
      </c>
      <c r="C20" s="29">
        <v>-49400</v>
      </c>
      <c r="D20" s="27">
        <v>-49400</v>
      </c>
      <c r="E20" s="27">
        <v>-36900</v>
      </c>
      <c r="F20" s="28">
        <v>-62620.03</v>
      </c>
      <c r="G20" s="27"/>
      <c r="H20" s="44">
        <f t="shared" si="0"/>
        <v>169.7019783197832</v>
      </c>
      <c r="I20" s="39">
        <f t="shared" si="2"/>
        <v>126.7611943319838</v>
      </c>
    </row>
    <row r="21" spans="1:9" ht="22.5" customHeight="1">
      <c r="A21" s="56" t="s">
        <v>24</v>
      </c>
      <c r="B21" s="56" t="s">
        <v>12</v>
      </c>
      <c r="C21" s="57">
        <f aca="true" t="shared" si="3" ref="C21:F22">SUM(C22)</f>
        <v>104200</v>
      </c>
      <c r="D21" s="57">
        <f t="shared" si="3"/>
        <v>104200</v>
      </c>
      <c r="E21" s="57">
        <f t="shared" si="3"/>
        <v>66400</v>
      </c>
      <c r="F21" s="57">
        <f t="shared" si="3"/>
        <v>66423.54</v>
      </c>
      <c r="G21" s="63"/>
      <c r="H21" s="59">
        <f>F21/E21*100</f>
        <v>100.03545180722891</v>
      </c>
      <c r="I21" s="59">
        <f t="shared" si="1"/>
        <v>63.74619961612284</v>
      </c>
    </row>
    <row r="22" spans="1:9" ht="39" customHeight="1">
      <c r="A22" s="65" t="s">
        <v>83</v>
      </c>
      <c r="B22" s="65" t="s">
        <v>55</v>
      </c>
      <c r="C22" s="66">
        <f t="shared" si="3"/>
        <v>104200</v>
      </c>
      <c r="D22" s="66">
        <f t="shared" si="3"/>
        <v>104200</v>
      </c>
      <c r="E22" s="66">
        <f t="shared" si="3"/>
        <v>66400</v>
      </c>
      <c r="F22" s="66">
        <f t="shared" si="3"/>
        <v>66423.54</v>
      </c>
      <c r="G22" s="66"/>
      <c r="H22" s="68">
        <f>F22/E22*100</f>
        <v>100.03545180722891</v>
      </c>
      <c r="I22" s="68">
        <f t="shared" si="1"/>
        <v>63.74619961612284</v>
      </c>
    </row>
    <row r="23" spans="1:9" ht="37.5" customHeight="1">
      <c r="A23" s="26" t="s">
        <v>84</v>
      </c>
      <c r="B23" s="26" t="s">
        <v>85</v>
      </c>
      <c r="C23" s="28">
        <v>104200</v>
      </c>
      <c r="D23" s="27">
        <v>104200</v>
      </c>
      <c r="E23" s="27">
        <v>66400</v>
      </c>
      <c r="F23" s="35">
        <v>66423.54</v>
      </c>
      <c r="G23" s="27"/>
      <c r="H23" s="45">
        <v>100.04</v>
      </c>
      <c r="I23" s="39">
        <v>63.75</v>
      </c>
    </row>
    <row r="24" spans="1:9" s="13" customFormat="1" ht="27" customHeight="1">
      <c r="A24" s="56" t="s">
        <v>25</v>
      </c>
      <c r="B24" s="56" t="s">
        <v>3</v>
      </c>
      <c r="C24" s="57">
        <f>SUM(C25,C27,C30)</f>
        <v>1555900</v>
      </c>
      <c r="D24" s="57">
        <f>SUM(D25,D27,D30)</f>
        <v>1555900</v>
      </c>
      <c r="E24" s="57">
        <f>SUM(E25,E27,E30)</f>
        <v>564690</v>
      </c>
      <c r="F24" s="57">
        <f>SUM(F25,F27,F30)</f>
        <v>564920.07</v>
      </c>
      <c r="G24" s="57"/>
      <c r="H24" s="58">
        <f aca="true" t="shared" si="4" ref="H24:H34">F24/E24*100</f>
        <v>100.04074270838868</v>
      </c>
      <c r="I24" s="59">
        <f t="shared" si="1"/>
        <v>36.308250530239725</v>
      </c>
    </row>
    <row r="25" spans="1:9" s="13" customFormat="1" ht="27.75" customHeight="1">
      <c r="A25" s="65" t="s">
        <v>26</v>
      </c>
      <c r="B25" s="65" t="s">
        <v>4</v>
      </c>
      <c r="C25" s="66">
        <f>C26</f>
        <v>203700</v>
      </c>
      <c r="D25" s="66">
        <f>D26</f>
        <v>203700</v>
      </c>
      <c r="E25" s="66">
        <f>E26</f>
        <v>47100</v>
      </c>
      <c r="F25" s="66">
        <f>F26</f>
        <v>47157.78</v>
      </c>
      <c r="G25" s="66"/>
      <c r="H25" s="73">
        <f t="shared" si="4"/>
        <v>100.12267515923567</v>
      </c>
      <c r="I25" s="68">
        <f t="shared" si="1"/>
        <v>23.15060382916053</v>
      </c>
    </row>
    <row r="26" spans="1:9" ht="81.75" customHeight="1">
      <c r="A26" s="26" t="s">
        <v>52</v>
      </c>
      <c r="B26" s="26" t="s">
        <v>51</v>
      </c>
      <c r="C26" s="28">
        <v>203700</v>
      </c>
      <c r="D26" s="27">
        <v>203700</v>
      </c>
      <c r="E26" s="27">
        <v>47100</v>
      </c>
      <c r="F26" s="28">
        <v>47157.78</v>
      </c>
      <c r="G26" s="27"/>
      <c r="H26" s="45">
        <f t="shared" si="4"/>
        <v>100.12267515923567</v>
      </c>
      <c r="I26" s="39">
        <f t="shared" si="1"/>
        <v>23.15060382916053</v>
      </c>
    </row>
    <row r="27" spans="1:9" ht="26.25" customHeight="1">
      <c r="A27" s="65" t="s">
        <v>86</v>
      </c>
      <c r="B27" s="65" t="s">
        <v>87</v>
      </c>
      <c r="C27" s="66">
        <f>C28+C29</f>
        <v>699300</v>
      </c>
      <c r="D27" s="66">
        <f>D28+D29</f>
        <v>699300</v>
      </c>
      <c r="E27" s="66">
        <f>E28+E29</f>
        <v>208350</v>
      </c>
      <c r="F27" s="66">
        <f>F28+F29</f>
        <v>208277.36</v>
      </c>
      <c r="G27" s="66"/>
      <c r="H27" s="73">
        <f t="shared" si="4"/>
        <v>99.96513558915287</v>
      </c>
      <c r="I27" s="68">
        <f t="shared" si="1"/>
        <v>29.783692263692263</v>
      </c>
    </row>
    <row r="28" spans="1:9" ht="23.25" customHeight="1">
      <c r="A28" s="26" t="s">
        <v>88</v>
      </c>
      <c r="B28" s="26" t="s">
        <v>13</v>
      </c>
      <c r="C28" s="28">
        <v>120600</v>
      </c>
      <c r="D28" s="27">
        <v>120600</v>
      </c>
      <c r="E28" s="27">
        <v>96250</v>
      </c>
      <c r="F28" s="28">
        <v>96224.71</v>
      </c>
      <c r="G28" s="27"/>
      <c r="H28" s="44">
        <f t="shared" si="4"/>
        <v>99.97372467532469</v>
      </c>
      <c r="I28" s="39">
        <f t="shared" si="1"/>
        <v>79.7883167495854</v>
      </c>
    </row>
    <row r="29" spans="1:9" ht="20.25" customHeight="1">
      <c r="A29" s="26" t="s">
        <v>89</v>
      </c>
      <c r="B29" s="26" t="s">
        <v>14</v>
      </c>
      <c r="C29" s="28">
        <v>578700</v>
      </c>
      <c r="D29" s="27">
        <v>578700</v>
      </c>
      <c r="E29" s="27">
        <v>112100</v>
      </c>
      <c r="F29" s="28">
        <v>112052.65</v>
      </c>
      <c r="G29" s="27"/>
      <c r="H29" s="44">
        <f t="shared" si="4"/>
        <v>99.95776092774308</v>
      </c>
      <c r="I29" s="39">
        <f t="shared" si="1"/>
        <v>19.362821842059788</v>
      </c>
    </row>
    <row r="30" spans="1:9" s="13" customFormat="1" ht="20.25" customHeight="1">
      <c r="A30" s="65" t="s">
        <v>91</v>
      </c>
      <c r="B30" s="65" t="s">
        <v>90</v>
      </c>
      <c r="C30" s="66">
        <f>SUM(C31,C33)</f>
        <v>652900</v>
      </c>
      <c r="D30" s="66">
        <f>SUM(D31,D33)</f>
        <v>652900</v>
      </c>
      <c r="E30" s="66">
        <f>SUM(E31,E33)</f>
        <v>309240</v>
      </c>
      <c r="F30" s="66">
        <f>SUM(F31,F33)</f>
        <v>309484.93</v>
      </c>
      <c r="G30" s="66"/>
      <c r="H30" s="73">
        <f t="shared" si="4"/>
        <v>100.07920385461131</v>
      </c>
      <c r="I30" s="68">
        <f t="shared" si="1"/>
        <v>47.40158217184867</v>
      </c>
    </row>
    <row r="31" spans="1:9" ht="25.5" customHeight="1">
      <c r="A31" s="26" t="s">
        <v>92</v>
      </c>
      <c r="B31" s="26" t="s">
        <v>93</v>
      </c>
      <c r="C31" s="28">
        <f>SUM(C32)</f>
        <v>512300</v>
      </c>
      <c r="D31" s="27">
        <f>SUM(D32)</f>
        <v>512300</v>
      </c>
      <c r="E31" s="27">
        <f>SUM(E32)</f>
        <v>277540</v>
      </c>
      <c r="F31" s="28">
        <f>SUM(F32)</f>
        <v>277517.91</v>
      </c>
      <c r="G31" s="27"/>
      <c r="H31" s="45">
        <f>F31/E31*100</f>
        <v>99.99204078691359</v>
      </c>
      <c r="I31" s="39">
        <f>F31/D31*100</f>
        <v>54.17097599063049</v>
      </c>
    </row>
    <row r="32" spans="1:9" ht="63" customHeight="1">
      <c r="A32" s="26" t="s">
        <v>95</v>
      </c>
      <c r="B32" s="26" t="s">
        <v>94</v>
      </c>
      <c r="C32" s="28">
        <v>512300</v>
      </c>
      <c r="D32" s="27">
        <v>512300</v>
      </c>
      <c r="E32" s="27">
        <v>277540</v>
      </c>
      <c r="F32" s="28">
        <v>277517.91</v>
      </c>
      <c r="G32" s="27"/>
      <c r="H32" s="45">
        <f t="shared" si="4"/>
        <v>99.99204078691359</v>
      </c>
      <c r="I32" s="39">
        <f t="shared" si="1"/>
        <v>54.17097599063049</v>
      </c>
    </row>
    <row r="33" spans="1:9" ht="29.25" customHeight="1">
      <c r="A33" s="26" t="s">
        <v>96</v>
      </c>
      <c r="B33" s="26" t="s">
        <v>97</v>
      </c>
      <c r="C33" s="28">
        <f>SUM(C34)</f>
        <v>140600</v>
      </c>
      <c r="D33" s="27">
        <f>SUM(D34)</f>
        <v>140600</v>
      </c>
      <c r="E33" s="27">
        <f>SUM(E34)</f>
        <v>31700</v>
      </c>
      <c r="F33" s="28">
        <f>SUM(F34)</f>
        <v>31967.02</v>
      </c>
      <c r="G33" s="27"/>
      <c r="H33" s="45">
        <f>F33/E33*100</f>
        <v>100.84233438485803</v>
      </c>
      <c r="I33" s="39">
        <f>F33/D33*100</f>
        <v>22.736145092460884</v>
      </c>
    </row>
    <row r="34" spans="1:9" ht="58.5" customHeight="1">
      <c r="A34" s="26" t="s">
        <v>98</v>
      </c>
      <c r="B34" s="26" t="s">
        <v>99</v>
      </c>
      <c r="C34" s="28">
        <v>140600</v>
      </c>
      <c r="D34" s="27">
        <v>140600</v>
      </c>
      <c r="E34" s="27">
        <v>31700</v>
      </c>
      <c r="F34" s="28">
        <v>31967.02</v>
      </c>
      <c r="G34" s="27"/>
      <c r="H34" s="45">
        <f t="shared" si="4"/>
        <v>100.84233438485803</v>
      </c>
      <c r="I34" s="39">
        <f t="shared" si="1"/>
        <v>22.736145092460884</v>
      </c>
    </row>
    <row r="35" spans="1:9" s="13" customFormat="1" ht="81" customHeight="1">
      <c r="A35" s="56" t="s">
        <v>27</v>
      </c>
      <c r="B35" s="56" t="s">
        <v>5</v>
      </c>
      <c r="C35" s="57">
        <f>SUM(C36,C42)</f>
        <v>98500</v>
      </c>
      <c r="D35" s="57">
        <f>SUM(D36,D42)</f>
        <v>126500</v>
      </c>
      <c r="E35" s="57">
        <f>SUM(E36,E42)</f>
        <v>96600</v>
      </c>
      <c r="F35" s="57">
        <f>SUM(F36,F42)</f>
        <v>96737.32</v>
      </c>
      <c r="G35" s="57"/>
      <c r="H35" s="58">
        <f>F35/E35*100</f>
        <v>100.14215320910974</v>
      </c>
      <c r="I35" s="59">
        <f t="shared" si="1"/>
        <v>76.47218972332016</v>
      </c>
    </row>
    <row r="36" spans="1:9" s="13" customFormat="1" ht="172.5" customHeight="1">
      <c r="A36" s="65" t="s">
        <v>34</v>
      </c>
      <c r="B36" s="74" t="s">
        <v>56</v>
      </c>
      <c r="C36" s="66">
        <f>SUM(C38)</f>
        <v>88500</v>
      </c>
      <c r="D36" s="66">
        <f>SUM(D38)</f>
        <v>106500</v>
      </c>
      <c r="E36" s="66">
        <f>SUM(E38)</f>
        <v>78300</v>
      </c>
      <c r="F36" s="66">
        <f>SUM(F38)</f>
        <v>78353.05</v>
      </c>
      <c r="G36" s="75" t="e">
        <f>#REF!+#REF!</f>
        <v>#REF!</v>
      </c>
      <c r="H36" s="73">
        <f>F36/E36*100</f>
        <v>100.06775223499362</v>
      </c>
      <c r="I36" s="68">
        <f t="shared" si="1"/>
        <v>73.57093896713616</v>
      </c>
    </row>
    <row r="37" spans="1:9" s="11" customFormat="1" ht="138" customHeight="1" hidden="1">
      <c r="A37" s="24" t="s">
        <v>76</v>
      </c>
      <c r="B37" s="33" t="s">
        <v>57</v>
      </c>
      <c r="C37" s="28"/>
      <c r="D37" s="28"/>
      <c r="E37" s="28"/>
      <c r="F37" s="28">
        <v>0</v>
      </c>
      <c r="G37" s="28"/>
      <c r="H37" s="44" t="e">
        <f>F37/E37*100</f>
        <v>#DIV/0!</v>
      </c>
      <c r="I37" s="39" t="e">
        <f>F37/D37*100</f>
        <v>#DIV/0!</v>
      </c>
    </row>
    <row r="38" spans="1:9" ht="137.25" customHeight="1">
      <c r="A38" s="24" t="s">
        <v>115</v>
      </c>
      <c r="B38" s="24" t="s">
        <v>100</v>
      </c>
      <c r="C38" s="28">
        <f>C39</f>
        <v>88500</v>
      </c>
      <c r="D38" s="28">
        <f aca="true" t="shared" si="5" ref="D38:I38">D39</f>
        <v>106500</v>
      </c>
      <c r="E38" s="28">
        <f t="shared" si="5"/>
        <v>78300</v>
      </c>
      <c r="F38" s="28">
        <f t="shared" si="5"/>
        <v>78353.05</v>
      </c>
      <c r="G38" s="25">
        <f t="shared" si="5"/>
        <v>0</v>
      </c>
      <c r="H38" s="39">
        <f t="shared" si="5"/>
        <v>100.06775223499362</v>
      </c>
      <c r="I38" s="39">
        <f t="shared" si="5"/>
        <v>73.57093896713616</v>
      </c>
    </row>
    <row r="39" spans="1:9" ht="117.75" customHeight="1">
      <c r="A39" s="24" t="s">
        <v>116</v>
      </c>
      <c r="B39" s="26" t="s">
        <v>101</v>
      </c>
      <c r="C39" s="28">
        <v>88500</v>
      </c>
      <c r="D39" s="27">
        <v>106500</v>
      </c>
      <c r="E39" s="27">
        <v>78300</v>
      </c>
      <c r="F39" s="28">
        <v>78353.05</v>
      </c>
      <c r="G39" s="27"/>
      <c r="H39" s="44">
        <f>F39/E39*100</f>
        <v>100.06775223499362</v>
      </c>
      <c r="I39" s="39">
        <f t="shared" si="1"/>
        <v>73.57093896713616</v>
      </c>
    </row>
    <row r="40" spans="1:9" ht="43.5" customHeight="1" hidden="1">
      <c r="A40" s="18" t="s">
        <v>59</v>
      </c>
      <c r="B40" s="18" t="s">
        <v>58</v>
      </c>
      <c r="C40" s="17">
        <f>C41</f>
        <v>0</v>
      </c>
      <c r="D40" s="17">
        <f>D41</f>
        <v>0</v>
      </c>
      <c r="E40" s="17">
        <f>E41</f>
        <v>0</v>
      </c>
      <c r="F40" s="17">
        <f>F41</f>
        <v>0</v>
      </c>
      <c r="G40" s="27"/>
      <c r="H40" s="43">
        <v>0</v>
      </c>
      <c r="I40" s="40" t="e">
        <f>F40/D40*100</f>
        <v>#DIV/0!</v>
      </c>
    </row>
    <row r="41" spans="1:9" ht="99" customHeight="1" hidden="1">
      <c r="A41" s="24" t="s">
        <v>61</v>
      </c>
      <c r="B41" s="26" t="s">
        <v>60</v>
      </c>
      <c r="C41" s="28"/>
      <c r="D41" s="27"/>
      <c r="E41" s="27">
        <v>0</v>
      </c>
      <c r="F41" s="28">
        <v>0</v>
      </c>
      <c r="G41" s="27"/>
      <c r="H41" s="44">
        <v>0</v>
      </c>
      <c r="I41" s="39" t="e">
        <f t="shared" si="1"/>
        <v>#DIV/0!</v>
      </c>
    </row>
    <row r="42" spans="1:9" s="13" customFormat="1" ht="148.5" customHeight="1">
      <c r="A42" s="65" t="s">
        <v>28</v>
      </c>
      <c r="B42" s="74" t="s">
        <v>62</v>
      </c>
      <c r="C42" s="66">
        <f>C44</f>
        <v>10000</v>
      </c>
      <c r="D42" s="66">
        <f>D44</f>
        <v>20000</v>
      </c>
      <c r="E42" s="66">
        <f>E44</f>
        <v>18300</v>
      </c>
      <c r="F42" s="66">
        <f>F44</f>
        <v>18384.27</v>
      </c>
      <c r="G42" s="66"/>
      <c r="H42" s="73">
        <f aca="true" t="shared" si="6" ref="H42:H48">F42/E42*100</f>
        <v>100.4604918032787</v>
      </c>
      <c r="I42" s="68">
        <f>F42/D42*100</f>
        <v>91.92135</v>
      </c>
    </row>
    <row r="43" spans="1:9" ht="136.5" customHeight="1">
      <c r="A43" s="24" t="s">
        <v>114</v>
      </c>
      <c r="B43" s="24" t="s">
        <v>102</v>
      </c>
      <c r="C43" s="28">
        <f>SUM(C44)</f>
        <v>10000</v>
      </c>
      <c r="D43" s="27">
        <f>SUM(D44)</f>
        <v>20000</v>
      </c>
      <c r="E43" s="27">
        <f>SUM(E44)</f>
        <v>18300</v>
      </c>
      <c r="F43" s="28">
        <f>SUM(F44)</f>
        <v>18384.27</v>
      </c>
      <c r="G43" s="27"/>
      <c r="H43" s="44">
        <f t="shared" si="6"/>
        <v>100.4604918032787</v>
      </c>
      <c r="I43" s="39">
        <f>F43/D43*100</f>
        <v>91.92135</v>
      </c>
    </row>
    <row r="44" spans="1:9" ht="136.5" customHeight="1">
      <c r="A44" s="24" t="s">
        <v>113</v>
      </c>
      <c r="B44" s="24" t="s">
        <v>103</v>
      </c>
      <c r="C44" s="28">
        <v>10000</v>
      </c>
      <c r="D44" s="27">
        <v>20000</v>
      </c>
      <c r="E44" s="27">
        <v>18300</v>
      </c>
      <c r="F44" s="28">
        <v>18384.27</v>
      </c>
      <c r="G44" s="27"/>
      <c r="H44" s="44">
        <f t="shared" si="6"/>
        <v>100.4604918032787</v>
      </c>
      <c r="I44" s="39">
        <f t="shared" si="1"/>
        <v>91.92135</v>
      </c>
    </row>
    <row r="45" spans="1:9" ht="38.25" customHeight="1">
      <c r="A45" s="16" t="s">
        <v>29</v>
      </c>
      <c r="B45" s="16" t="s">
        <v>21</v>
      </c>
      <c r="C45" s="17">
        <f>SUM(C46)</f>
        <v>227600</v>
      </c>
      <c r="D45" s="17">
        <f>SUM(D46)</f>
        <v>220200</v>
      </c>
      <c r="E45" s="17">
        <f>SUM(E46)</f>
        <v>145000</v>
      </c>
      <c r="F45" s="17">
        <f>SUM(F46)</f>
        <v>145066.1</v>
      </c>
      <c r="G45" s="19"/>
      <c r="H45" s="43">
        <f t="shared" si="6"/>
        <v>100.04558620689656</v>
      </c>
      <c r="I45" s="40">
        <f>F45/D45*100</f>
        <v>65.87924613987285</v>
      </c>
    </row>
    <row r="46" spans="1:9" ht="33" customHeight="1">
      <c r="A46" s="46" t="s">
        <v>104</v>
      </c>
      <c r="B46" s="24" t="s">
        <v>105</v>
      </c>
      <c r="C46" s="28">
        <f>SUM(C47,C49)</f>
        <v>227600</v>
      </c>
      <c r="D46" s="27">
        <f>SUM(D47,D49)</f>
        <v>220200</v>
      </c>
      <c r="E46" s="27">
        <f>SUM(E47,E49)</f>
        <v>145000</v>
      </c>
      <c r="F46" s="28">
        <f>SUM(F47,F49)</f>
        <v>145066.1</v>
      </c>
      <c r="G46" s="27"/>
      <c r="H46" s="44">
        <f t="shared" si="6"/>
        <v>100.04558620689656</v>
      </c>
      <c r="I46" s="39">
        <f>F46/D46*100</f>
        <v>65.87924613987285</v>
      </c>
    </row>
    <row r="47" spans="1:9" ht="60" customHeight="1">
      <c r="A47" s="46" t="s">
        <v>106</v>
      </c>
      <c r="B47" s="24" t="s">
        <v>33</v>
      </c>
      <c r="C47" s="28">
        <f>SUM(C48)</f>
        <v>220200</v>
      </c>
      <c r="D47" s="27">
        <f>SUM(D48)</f>
        <v>220200</v>
      </c>
      <c r="E47" s="27">
        <f>SUM(E48)</f>
        <v>145000</v>
      </c>
      <c r="F47" s="28">
        <f>SUM(F48)</f>
        <v>145066.1</v>
      </c>
      <c r="G47" s="27"/>
      <c r="H47" s="44">
        <f t="shared" si="6"/>
        <v>100.04558620689656</v>
      </c>
      <c r="I47" s="39">
        <f>F47/D47*100</f>
        <v>65.87924613987285</v>
      </c>
    </row>
    <row r="48" spans="1:9" ht="60" customHeight="1">
      <c r="A48" s="46" t="s">
        <v>107</v>
      </c>
      <c r="B48" s="24" t="s">
        <v>108</v>
      </c>
      <c r="C48" s="28">
        <v>220200</v>
      </c>
      <c r="D48" s="27">
        <v>220200</v>
      </c>
      <c r="E48" s="27">
        <v>145000</v>
      </c>
      <c r="F48" s="28">
        <v>145066.1</v>
      </c>
      <c r="G48" s="27"/>
      <c r="H48" s="44">
        <f t="shared" si="6"/>
        <v>100.04558620689656</v>
      </c>
      <c r="I48" s="39">
        <f>F48/D48*100</f>
        <v>65.87924613987285</v>
      </c>
    </row>
    <row r="49" spans="1:9" ht="45.75" customHeight="1">
      <c r="A49" s="46" t="s">
        <v>109</v>
      </c>
      <c r="B49" s="24" t="s">
        <v>110</v>
      </c>
      <c r="C49" s="28">
        <f>SUM(C50)</f>
        <v>7400</v>
      </c>
      <c r="D49" s="27">
        <f>SUM(D50)</f>
        <v>0</v>
      </c>
      <c r="E49" s="27">
        <f>SUM(E50)</f>
        <v>0</v>
      </c>
      <c r="F49" s="28">
        <f>SUM(F50)</f>
        <v>0</v>
      </c>
      <c r="G49" s="27"/>
      <c r="H49" s="44">
        <v>0</v>
      </c>
      <c r="I49" s="39">
        <v>0</v>
      </c>
    </row>
    <row r="50" spans="1:9" ht="48.75" customHeight="1">
      <c r="A50" s="46" t="s">
        <v>111</v>
      </c>
      <c r="B50" s="24" t="s">
        <v>112</v>
      </c>
      <c r="C50" s="28">
        <v>7400</v>
      </c>
      <c r="D50" s="27">
        <v>0</v>
      </c>
      <c r="E50" s="27">
        <v>0</v>
      </c>
      <c r="F50" s="28">
        <v>0</v>
      </c>
      <c r="G50" s="27"/>
      <c r="H50" s="44">
        <v>0</v>
      </c>
      <c r="I50" s="39">
        <v>0</v>
      </c>
    </row>
    <row r="51" spans="1:9" ht="36" customHeight="1" hidden="1">
      <c r="A51" s="46" t="s">
        <v>35</v>
      </c>
      <c r="B51" s="24" t="s">
        <v>36</v>
      </c>
      <c r="C51" s="28"/>
      <c r="D51" s="27"/>
      <c r="E51" s="27"/>
      <c r="F51" s="28"/>
      <c r="G51" s="27"/>
      <c r="H51" s="44" t="e">
        <f aca="true" t="shared" si="7" ref="H51:H56">F51/E51*100</f>
        <v>#DIV/0!</v>
      </c>
      <c r="I51" s="39" t="e">
        <f t="shared" si="1"/>
        <v>#DIV/0!</v>
      </c>
    </row>
    <row r="52" spans="1:9" s="5" customFormat="1" ht="24.75" customHeight="1">
      <c r="A52" s="48" t="s">
        <v>30</v>
      </c>
      <c r="B52" s="48" t="s">
        <v>6</v>
      </c>
      <c r="C52" s="49">
        <f>SUM(C53,C72)</f>
        <v>6744024.43</v>
      </c>
      <c r="D52" s="49">
        <f>SUM(D53,D72)</f>
        <v>6824808.83</v>
      </c>
      <c r="E52" s="49">
        <f>SUM(E53,E72)</f>
        <v>5553376.380000001</v>
      </c>
      <c r="F52" s="49">
        <f>SUM(F53,F72)</f>
        <v>5553376.380000001</v>
      </c>
      <c r="G52" s="52" t="e">
        <f>G53</f>
        <v>#REF!</v>
      </c>
      <c r="H52" s="50">
        <f t="shared" si="7"/>
        <v>100</v>
      </c>
      <c r="I52" s="51">
        <f t="shared" si="1"/>
        <v>81.37043129455688</v>
      </c>
    </row>
    <row r="53" spans="1:9" s="13" customFormat="1" ht="56.25">
      <c r="A53" s="56" t="s">
        <v>31</v>
      </c>
      <c r="B53" s="56" t="s">
        <v>117</v>
      </c>
      <c r="C53" s="57">
        <f>SUM(C54,C59,C69)</f>
        <v>6744024.43</v>
      </c>
      <c r="D53" s="57">
        <f>SUM(D54,D59,D69)</f>
        <v>6827082.43</v>
      </c>
      <c r="E53" s="57">
        <f>SUM(E54,E59,E69)</f>
        <v>5555649.98</v>
      </c>
      <c r="F53" s="57">
        <f>SUM(F54,F59,F69)</f>
        <v>5555649.98</v>
      </c>
      <c r="G53" s="64" t="e">
        <f>#REF!+#REF!+G63+G65++G73</f>
        <v>#REF!</v>
      </c>
      <c r="H53" s="58">
        <f t="shared" si="7"/>
        <v>100</v>
      </c>
      <c r="I53" s="59">
        <f t="shared" si="1"/>
        <v>81.37663543634702</v>
      </c>
    </row>
    <row r="54" spans="1:9" s="13" customFormat="1" ht="36.75" customHeight="1">
      <c r="A54" s="65" t="s">
        <v>132</v>
      </c>
      <c r="B54" s="65" t="s">
        <v>63</v>
      </c>
      <c r="C54" s="66">
        <f aca="true" t="shared" si="8" ref="C54:F55">SUM(C55)</f>
        <v>6541500</v>
      </c>
      <c r="D54" s="66">
        <f t="shared" si="8"/>
        <v>6541500</v>
      </c>
      <c r="E54" s="66">
        <f t="shared" si="8"/>
        <v>5321300</v>
      </c>
      <c r="F54" s="66">
        <f t="shared" si="8"/>
        <v>5321300</v>
      </c>
      <c r="G54" s="75"/>
      <c r="H54" s="73">
        <f t="shared" si="7"/>
        <v>100</v>
      </c>
      <c r="I54" s="68">
        <f>F54/D54*100</f>
        <v>81.34678590537338</v>
      </c>
    </row>
    <row r="55" spans="1:9" s="13" customFormat="1" ht="36.75" customHeight="1">
      <c r="A55" s="26" t="s">
        <v>118</v>
      </c>
      <c r="B55" s="24" t="s">
        <v>119</v>
      </c>
      <c r="C55" s="28">
        <f t="shared" si="8"/>
        <v>6541500</v>
      </c>
      <c r="D55" s="28">
        <f t="shared" si="8"/>
        <v>6541500</v>
      </c>
      <c r="E55" s="28">
        <f t="shared" si="8"/>
        <v>5321300</v>
      </c>
      <c r="F55" s="28">
        <f t="shared" si="8"/>
        <v>5321300</v>
      </c>
      <c r="G55" s="36"/>
      <c r="H55" s="44">
        <f t="shared" si="7"/>
        <v>100</v>
      </c>
      <c r="I55" s="39">
        <f>F55/D55*100</f>
        <v>81.34678590537338</v>
      </c>
    </row>
    <row r="56" spans="1:9" s="13" customFormat="1" ht="42.75" customHeight="1">
      <c r="A56" s="26" t="s">
        <v>120</v>
      </c>
      <c r="B56" s="24" t="s">
        <v>121</v>
      </c>
      <c r="C56" s="28">
        <v>6541500</v>
      </c>
      <c r="D56" s="28">
        <v>6541500</v>
      </c>
      <c r="E56" s="28">
        <v>5321300</v>
      </c>
      <c r="F56" s="28">
        <v>5321300</v>
      </c>
      <c r="G56" s="36"/>
      <c r="H56" s="44">
        <f t="shared" si="7"/>
        <v>100</v>
      </c>
      <c r="I56" s="39">
        <f>F56/D56*100</f>
        <v>81.34678590537338</v>
      </c>
    </row>
    <row r="57" spans="1:9" s="13" customFormat="1" ht="63.75" customHeight="1" hidden="1">
      <c r="A57" s="18" t="s">
        <v>67</v>
      </c>
      <c r="B57" s="16" t="s">
        <v>66</v>
      </c>
      <c r="C57" s="17"/>
      <c r="D57" s="17"/>
      <c r="E57" s="17"/>
      <c r="F57" s="17"/>
      <c r="G57" s="36"/>
      <c r="H57" s="43">
        <v>0</v>
      </c>
      <c r="I57" s="40" t="e">
        <f aca="true" t="shared" si="9" ref="I57:I65">F57/D57*100</f>
        <v>#DIV/0!</v>
      </c>
    </row>
    <row r="58" spans="1:9" s="13" customFormat="1" ht="39" customHeight="1" hidden="1">
      <c r="A58" s="26" t="s">
        <v>65</v>
      </c>
      <c r="B58" s="26" t="s">
        <v>64</v>
      </c>
      <c r="C58" s="28"/>
      <c r="D58" s="27"/>
      <c r="E58" s="27"/>
      <c r="F58" s="28"/>
      <c r="G58" s="19"/>
      <c r="H58" s="44">
        <v>0</v>
      </c>
      <c r="I58" s="39" t="e">
        <f t="shared" si="9"/>
        <v>#DIV/0!</v>
      </c>
    </row>
    <row r="59" spans="1:9" s="13" customFormat="1" ht="36.75" customHeight="1">
      <c r="A59" s="65" t="s">
        <v>131</v>
      </c>
      <c r="B59" s="65" t="s">
        <v>10</v>
      </c>
      <c r="C59" s="66">
        <f>SUM(C60,C62)</f>
        <v>202524.43</v>
      </c>
      <c r="D59" s="66">
        <f>SUM(D60,D62)</f>
        <v>216124.43</v>
      </c>
      <c r="E59" s="66">
        <f>SUM(E60,E62)</f>
        <v>164891.98</v>
      </c>
      <c r="F59" s="66">
        <f>SUM(F60,F62)</f>
        <v>164891.98</v>
      </c>
      <c r="G59" s="66"/>
      <c r="H59" s="73">
        <v>0</v>
      </c>
      <c r="I59" s="68">
        <f t="shared" si="9"/>
        <v>76.29492880559593</v>
      </c>
    </row>
    <row r="60" spans="1:9" ht="57" customHeight="1">
      <c r="A60" s="26" t="s">
        <v>122</v>
      </c>
      <c r="B60" s="24" t="s">
        <v>123</v>
      </c>
      <c r="C60" s="28">
        <f>SUM(C61)</f>
        <v>185600</v>
      </c>
      <c r="D60" s="27">
        <f>SUM(D61)</f>
        <v>186200</v>
      </c>
      <c r="E60" s="27">
        <f>SUM(E61)</f>
        <v>139500</v>
      </c>
      <c r="F60" s="28">
        <f>SUM(F61)</f>
        <v>139500</v>
      </c>
      <c r="G60" s="27"/>
      <c r="H60" s="44">
        <f>F60/E60*100</f>
        <v>100</v>
      </c>
      <c r="I60" s="39">
        <f t="shared" si="9"/>
        <v>74.91944146079484</v>
      </c>
    </row>
    <row r="61" spans="1:9" ht="79.5" customHeight="1">
      <c r="A61" s="26" t="s">
        <v>124</v>
      </c>
      <c r="B61" s="24" t="s">
        <v>125</v>
      </c>
      <c r="C61" s="28">
        <v>185600</v>
      </c>
      <c r="D61" s="27">
        <v>186200</v>
      </c>
      <c r="E61" s="27">
        <v>139500</v>
      </c>
      <c r="F61" s="28">
        <v>139500</v>
      </c>
      <c r="G61" s="27"/>
      <c r="H61" s="44">
        <f>F61/E61*100</f>
        <v>100</v>
      </c>
      <c r="I61" s="39">
        <f>F61/D61*100</f>
        <v>74.91944146079484</v>
      </c>
    </row>
    <row r="62" spans="1:9" ht="57" customHeight="1">
      <c r="A62" s="26" t="s">
        <v>126</v>
      </c>
      <c r="B62" s="24" t="s">
        <v>127</v>
      </c>
      <c r="C62" s="28">
        <f>SUM(C63)</f>
        <v>16924.43</v>
      </c>
      <c r="D62" s="27">
        <f>SUM(D63)</f>
        <v>29924.43</v>
      </c>
      <c r="E62" s="27">
        <f>SUM(E63)</f>
        <v>25391.98</v>
      </c>
      <c r="F62" s="28">
        <f>SUM(F63)</f>
        <v>25391.98</v>
      </c>
      <c r="G62" s="27"/>
      <c r="H62" s="44">
        <f>F62/E62*100</f>
        <v>100</v>
      </c>
      <c r="I62" s="39">
        <f>F62/D62*100</f>
        <v>84.8536797526302</v>
      </c>
    </row>
    <row r="63" spans="1:9" ht="57" customHeight="1">
      <c r="A63" s="26" t="s">
        <v>128</v>
      </c>
      <c r="B63" s="24" t="s">
        <v>129</v>
      </c>
      <c r="C63" s="28">
        <v>16924.43</v>
      </c>
      <c r="D63" s="27">
        <v>29924.43</v>
      </c>
      <c r="E63" s="27">
        <v>25391.98</v>
      </c>
      <c r="F63" s="28">
        <v>25391.98</v>
      </c>
      <c r="G63" s="27"/>
      <c r="H63" s="44">
        <f>F63/E63*100</f>
        <v>100</v>
      </c>
      <c r="I63" s="39">
        <f t="shared" si="9"/>
        <v>84.8536797526302</v>
      </c>
    </row>
    <row r="64" spans="1:9" s="13" customFormat="1" ht="21.75" customHeight="1" hidden="1">
      <c r="A64" s="18" t="s">
        <v>32</v>
      </c>
      <c r="B64" s="18" t="s">
        <v>11</v>
      </c>
      <c r="C64" s="17"/>
      <c r="D64" s="17"/>
      <c r="E64" s="17"/>
      <c r="F64" s="17"/>
      <c r="G64" s="19"/>
      <c r="H64" s="43">
        <v>0</v>
      </c>
      <c r="I64" s="40" t="e">
        <f t="shared" si="9"/>
        <v>#DIV/0!</v>
      </c>
    </row>
    <row r="65" spans="1:9" ht="102" customHeight="1" hidden="1">
      <c r="A65" s="24" t="s">
        <v>69</v>
      </c>
      <c r="B65" s="24" t="s">
        <v>68</v>
      </c>
      <c r="C65" s="28"/>
      <c r="D65" s="28"/>
      <c r="E65" s="28"/>
      <c r="F65" s="28"/>
      <c r="G65" s="27"/>
      <c r="H65" s="44">
        <v>0</v>
      </c>
      <c r="I65" s="39" t="e">
        <f t="shared" si="9"/>
        <v>#DIV/0!</v>
      </c>
    </row>
    <row r="66" spans="1:9" ht="175.5" customHeight="1" hidden="1">
      <c r="A66" s="16" t="s">
        <v>71</v>
      </c>
      <c r="B66" s="16" t="s">
        <v>70</v>
      </c>
      <c r="C66" s="17"/>
      <c r="D66" s="17"/>
      <c r="E66" s="17"/>
      <c r="F66" s="17"/>
      <c r="G66" s="27"/>
      <c r="H66" s="43">
        <v>0</v>
      </c>
      <c r="I66" s="40">
        <v>0</v>
      </c>
    </row>
    <row r="67" spans="1:9" ht="112.5" customHeight="1" hidden="1">
      <c r="A67" s="16" t="s">
        <v>73</v>
      </c>
      <c r="B67" s="16" t="s">
        <v>72</v>
      </c>
      <c r="C67" s="17"/>
      <c r="D67" s="17"/>
      <c r="E67" s="17"/>
      <c r="F67" s="17"/>
      <c r="G67" s="27"/>
      <c r="H67" s="43">
        <v>0</v>
      </c>
      <c r="I67" s="40">
        <v>0</v>
      </c>
    </row>
    <row r="68" spans="1:9" ht="57" customHeight="1" hidden="1">
      <c r="A68" s="37" t="s">
        <v>75</v>
      </c>
      <c r="B68" s="38" t="s">
        <v>74</v>
      </c>
      <c r="C68" s="28"/>
      <c r="D68" s="28"/>
      <c r="E68" s="28"/>
      <c r="F68" s="28"/>
      <c r="G68" s="27"/>
      <c r="H68" s="44">
        <v>0</v>
      </c>
      <c r="I68" s="39">
        <v>0</v>
      </c>
    </row>
    <row r="69" spans="1:9" ht="23.25" customHeight="1">
      <c r="A69" s="65" t="s">
        <v>130</v>
      </c>
      <c r="B69" s="76" t="s">
        <v>78</v>
      </c>
      <c r="C69" s="66">
        <f aca="true" t="shared" si="10" ref="C69:F70">SUM(C70)</f>
        <v>0</v>
      </c>
      <c r="D69" s="66">
        <f t="shared" si="10"/>
        <v>69458</v>
      </c>
      <c r="E69" s="66">
        <f t="shared" si="10"/>
        <v>69458</v>
      </c>
      <c r="F69" s="66">
        <f t="shared" si="10"/>
        <v>69458</v>
      </c>
      <c r="G69" s="75">
        <f>G71</f>
        <v>0</v>
      </c>
      <c r="H69" s="68">
        <f>F69/E69*100</f>
        <v>100</v>
      </c>
      <c r="I69" s="68">
        <f>F69/D69*100</f>
        <v>100</v>
      </c>
    </row>
    <row r="70" spans="1:9" ht="39" customHeight="1">
      <c r="A70" s="26" t="s">
        <v>133</v>
      </c>
      <c r="B70" s="38" t="s">
        <v>134</v>
      </c>
      <c r="C70" s="28">
        <f t="shared" si="10"/>
        <v>0</v>
      </c>
      <c r="D70" s="28">
        <f t="shared" si="10"/>
        <v>69458</v>
      </c>
      <c r="E70" s="28">
        <f t="shared" si="10"/>
        <v>69458</v>
      </c>
      <c r="F70" s="28">
        <f t="shared" si="10"/>
        <v>69458</v>
      </c>
      <c r="G70" s="27"/>
      <c r="H70" s="44">
        <v>100</v>
      </c>
      <c r="I70" s="39">
        <v>100</v>
      </c>
    </row>
    <row r="71" spans="1:9" ht="39" customHeight="1">
      <c r="A71" s="26" t="s">
        <v>135</v>
      </c>
      <c r="B71" s="38" t="s">
        <v>136</v>
      </c>
      <c r="C71" s="28">
        <v>0</v>
      </c>
      <c r="D71" s="28">
        <v>69458</v>
      </c>
      <c r="E71" s="28">
        <v>69458</v>
      </c>
      <c r="F71" s="28">
        <v>69458</v>
      </c>
      <c r="G71" s="27"/>
      <c r="H71" s="44">
        <v>100</v>
      </c>
      <c r="I71" s="39">
        <v>100</v>
      </c>
    </row>
    <row r="72" spans="1:9" ht="73.5" customHeight="1">
      <c r="A72" s="56" t="s">
        <v>137</v>
      </c>
      <c r="B72" s="56" t="s">
        <v>138</v>
      </c>
      <c r="C72" s="57">
        <f>SUM(C73)</f>
        <v>0</v>
      </c>
      <c r="D72" s="57">
        <f>SUM(D73)</f>
        <v>-2273.6</v>
      </c>
      <c r="E72" s="57">
        <f>SUM(E73)</f>
        <v>-2273.6</v>
      </c>
      <c r="F72" s="57">
        <f>SUM(F73)</f>
        <v>-2273.6</v>
      </c>
      <c r="G72" s="57"/>
      <c r="H72" s="58">
        <f>F72/E72*100</f>
        <v>100</v>
      </c>
      <c r="I72" s="59">
        <f>F72/D72*100</f>
        <v>100</v>
      </c>
    </row>
    <row r="73" spans="1:9" ht="73.5" customHeight="1">
      <c r="A73" s="24" t="s">
        <v>139</v>
      </c>
      <c r="B73" s="24" t="s">
        <v>140</v>
      </c>
      <c r="C73" s="28">
        <v>0</v>
      </c>
      <c r="D73" s="28">
        <v>-2273.6</v>
      </c>
      <c r="E73" s="28">
        <v>-2273.6</v>
      </c>
      <c r="F73" s="28">
        <v>-2273.6</v>
      </c>
      <c r="G73" s="27"/>
      <c r="H73" s="44">
        <v>100</v>
      </c>
      <c r="I73" s="39">
        <v>100</v>
      </c>
    </row>
    <row r="74" spans="1:9" s="3" customFormat="1" ht="18.75">
      <c r="A74" s="48"/>
      <c r="B74" s="48" t="s">
        <v>7</v>
      </c>
      <c r="C74" s="49">
        <f>SUM(C10,C52)</f>
        <v>11898224.43</v>
      </c>
      <c r="D74" s="49">
        <f>SUM(D10,D52)</f>
        <v>11999608.83</v>
      </c>
      <c r="E74" s="49">
        <f>SUM(E10,E52)</f>
        <v>8883116.38</v>
      </c>
      <c r="F74" s="49">
        <f>SUM(F10,F52)</f>
        <v>8867275.71</v>
      </c>
      <c r="G74" s="52" t="e">
        <f>G11+G21+G24+G35+G45+#REF!+G52</f>
        <v>#REF!</v>
      </c>
      <c r="H74" s="53">
        <f>F74/E74*100</f>
        <v>99.82167665802888</v>
      </c>
      <c r="I74" s="54">
        <f>F74/D74*100</f>
        <v>73.89637308702171</v>
      </c>
    </row>
    <row r="75" spans="1:9" s="23" customFormat="1" ht="2.25" customHeight="1">
      <c r="A75" s="20"/>
      <c r="B75" s="21"/>
      <c r="C75" s="22"/>
      <c r="D75" s="22"/>
      <c r="E75" s="22"/>
      <c r="F75" s="22"/>
      <c r="G75" s="22"/>
      <c r="H75" s="22"/>
      <c r="I75" s="15"/>
    </row>
    <row r="76" spans="1:9" s="3" customFormat="1" ht="41.25" customHeight="1">
      <c r="A76" s="77" t="s">
        <v>142</v>
      </c>
      <c r="B76" s="77"/>
      <c r="C76" s="77"/>
      <c r="D76" s="77"/>
      <c r="E76" s="77"/>
      <c r="F76" s="77"/>
      <c r="G76" s="77"/>
      <c r="H76" s="77"/>
      <c r="I76" s="77"/>
    </row>
    <row r="77" spans="1:9" ht="63.75" customHeight="1">
      <c r="A77" s="77" t="s">
        <v>141</v>
      </c>
      <c r="B77" s="78"/>
      <c r="C77" s="78"/>
      <c r="D77" s="79"/>
      <c r="E77" s="79"/>
      <c r="F77" s="79"/>
      <c r="G77" s="12"/>
      <c r="H77" s="87"/>
      <c r="I77" s="88"/>
    </row>
    <row r="78" spans="1:9" s="3" customFormat="1" ht="24.75" customHeight="1">
      <c r="A78" s="81"/>
      <c r="B78" s="82"/>
      <c r="C78" s="82"/>
      <c r="D78" s="82"/>
      <c r="E78" s="82"/>
      <c r="F78" s="79"/>
      <c r="G78" s="79"/>
      <c r="H78" s="79"/>
      <c r="I78" s="79"/>
    </row>
    <row r="79" spans="6:8" ht="12.75">
      <c r="F79" s="12"/>
      <c r="G79" s="12"/>
      <c r="H79" s="12"/>
    </row>
    <row r="80" spans="6:8" ht="12.75">
      <c r="F80" s="12"/>
      <c r="G80" s="12"/>
      <c r="H80" s="12"/>
    </row>
    <row r="81" spans="6:8" ht="12.75">
      <c r="F81" s="12"/>
      <c r="G81" s="12"/>
      <c r="H81" s="12"/>
    </row>
    <row r="82" spans="6:8" ht="12.75">
      <c r="F82" s="12"/>
      <c r="G82" s="12"/>
      <c r="H82" s="12"/>
    </row>
    <row r="83" spans="6:8" ht="12.75">
      <c r="F83" s="12"/>
      <c r="G83" s="12"/>
      <c r="H83" s="12"/>
    </row>
    <row r="84" spans="6:8" ht="12.75">
      <c r="F84" s="12"/>
      <c r="G84" s="12"/>
      <c r="H84" s="12"/>
    </row>
    <row r="85" spans="6:8" ht="12.75">
      <c r="F85" s="12"/>
      <c r="G85" s="12"/>
      <c r="H85" s="12"/>
    </row>
    <row r="86" spans="6:8" ht="12.75">
      <c r="F86" s="12"/>
      <c r="G86" s="12"/>
      <c r="H86" s="12"/>
    </row>
    <row r="87" spans="6:8" ht="12.75">
      <c r="F87" s="12"/>
      <c r="G87" s="12"/>
      <c r="H87" s="12"/>
    </row>
    <row r="88" spans="6:8" ht="12.75">
      <c r="F88" s="12"/>
      <c r="G88" s="12"/>
      <c r="H88" s="12"/>
    </row>
    <row r="89" spans="6:8" ht="12.75">
      <c r="F89" s="12"/>
      <c r="G89" s="12"/>
      <c r="H89" s="12"/>
    </row>
    <row r="90" spans="6:8" ht="12.75">
      <c r="F90" s="12"/>
      <c r="G90" s="12"/>
      <c r="H90" s="12"/>
    </row>
    <row r="91" spans="6:8" ht="12.75">
      <c r="F91" s="12"/>
      <c r="G91" s="12"/>
      <c r="H91" s="12"/>
    </row>
    <row r="92" spans="6:8" ht="12.75">
      <c r="F92" s="12"/>
      <c r="G92" s="12"/>
      <c r="H92" s="12"/>
    </row>
    <row r="93" spans="6:8" ht="12.75">
      <c r="F93" s="12"/>
      <c r="G93" s="12"/>
      <c r="H93" s="12"/>
    </row>
  </sheetData>
  <sheetProtection/>
  <mergeCells count="9">
    <mergeCell ref="A77:F77"/>
    <mergeCell ref="E1:I1"/>
    <mergeCell ref="A78:I78"/>
    <mergeCell ref="A5:I5"/>
    <mergeCell ref="F2:I2"/>
    <mergeCell ref="F3:I3"/>
    <mergeCell ref="G7:I7"/>
    <mergeCell ref="A76:I76"/>
    <mergeCell ref="H77:I77"/>
  </mergeCells>
  <printOptions/>
  <pageMargins left="0.3937007874015748" right="0.3937007874015748" top="0.1968503937007874" bottom="0.3937007874015748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2016-11-03T03:52:43Z</cp:lastPrinted>
  <dcterms:created xsi:type="dcterms:W3CDTF">1996-10-08T23:32:33Z</dcterms:created>
  <dcterms:modified xsi:type="dcterms:W3CDTF">2016-11-03T03:53:37Z</dcterms:modified>
  <cp:category/>
  <cp:version/>
  <cp:contentType/>
  <cp:contentStatus/>
</cp:coreProperties>
</file>