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'стр.2'!$A$1:$DF$134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<sst xmlns="http://schemas.openxmlformats.org/spreadsheetml/2006/main" count="462" uniqueCount="362">
  <si>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</si>
  <si>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</si>
  <si>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</si>
  <si>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</si>
  <si>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</si>
  <si>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</si>
  <si>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</si>
  <si>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</si>
  <si>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</si>
  <si>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</si>
  <si>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</si>
  <si>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</si>
  <si>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</si>
  <si>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</si>
  <si>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</si>
  <si>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</si>
  <si>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</si>
  <si>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</si>
  <si>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</si>
  <si>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</si>
  <si>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</si>
  <si>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</si>
  <si>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</si>
  <si>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</si>
  <si>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</si>
  <si>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</si>
  <si>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</si>
  <si>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</si>
  <si>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</si>
  <si>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</si>
  <si>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</si>
  <si>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</si>
  <si>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</si>
  <si>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</si>
  <si>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</si>
  <si>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</si>
  <si>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</si>
  <si>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</si>
  <si>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</si>
  <si>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</si>
  <si>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</si>
  <si>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</si>
  <si>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</si>
  <si>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</si>
  <si>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</si>
  <si>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</si>
  <si>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</si>
  <si>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75510463</t>
  </si>
  <si>
    <t>Бюджет муниципального образования "Путинское сельское поселение"</t>
  </si>
  <si>
    <t>000 10000000000000 000</t>
  </si>
  <si>
    <t>НАЛОГИ НА ПРИБЫЛЬ, ДОХОДЫ</t>
  </si>
  <si>
    <t>Налог на доходы физических лиц</t>
  </si>
  <si>
    <t>000 10102000010000 110</t>
  </si>
  <si>
    <t>НАЛОГИ НА ИМУЩЕСТВО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</si>
  <si>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</si>
  <si>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</si>
  <si>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</si>
  <si>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</si>
  <si>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</si>
  <si>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000 11105000000000 120</t>
  </si>
  <si>
    <t>904 11105035100000 120</t>
  </si>
  <si>
    <t>БЕЗВОЗМЕЗДНЫЕ ПОСТУПЛЕНИЯ</t>
  </si>
  <si>
    <t xml:space="preserve">000 20000000000000 000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</si>
  <si>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</si>
  <si>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</si>
  <si>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</si>
  <si>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</si>
  <si>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</si>
  <si>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</si>
  <si>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</si>
  <si>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</si>
  <si>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</si>
  <si>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</si>
  <si>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</si>
  <si>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</si>
  <si>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</si>
  <si>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</si>
  <si>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</si>
  <si>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 xml:space="preserve">Культура   </t>
  </si>
  <si>
    <t>СОЦИАЛЬНАЯ ПОЛИТИКА</t>
  </si>
  <si>
    <t>Пенсионное обеспечение</t>
  </si>
  <si>
    <t>Социальное обеспечение населения</t>
  </si>
  <si>
    <t>000 01 05 00 00 00 0000 000</t>
  </si>
  <si>
    <t>000 01 05 00 00 00 0000 500</t>
  </si>
  <si>
    <t>Увеличение прочих остатков денежных средств бюджетов поселений</t>
  </si>
  <si>
    <t>000 01 05 02 01 10 0000 510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</si>
  <si>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</si>
  <si>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</si>
  <si>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</si>
  <si>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</si>
  <si>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</si>
  <si>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</si>
  <si>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</si>
  <si>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</si>
  <si>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</si>
  <si>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000 90 00 00 00 00 0000 000</t>
  </si>
  <si>
    <t>Источники внутреннего финансирования бюджета</t>
  </si>
  <si>
    <t>Источники внешнего финансирования бюджета</t>
  </si>
  <si>
    <t xml:space="preserve">Увеличение прочих остатков денежных средств бюджетов </t>
  </si>
  <si>
    <t>000 01 05 02 01 00 0000 510</t>
  </si>
  <si>
    <t>Администрация Путинского сельского поселения                                                     Верещагинского района Пермского края</t>
  </si>
  <si>
    <t>Увеличение прочих остатков средств бюджета</t>
  </si>
  <si>
    <t>000 01 05 02 00 00 0000 500</t>
  </si>
  <si>
    <t>НАЛОГИ НА СОВОКУПНЫЙ ДОХОД</t>
  </si>
  <si>
    <t>Единый налог на вмененный доход для отдельных видов деятельности</t>
  </si>
  <si>
    <t>Транспортный налог</t>
  </si>
  <si>
    <t>Транспортный налог с организаций</t>
  </si>
  <si>
    <t>Транспортный налог с физических лиц</t>
  </si>
  <si>
    <t>000 10604000020000 110</t>
  </si>
  <si>
    <t>182 10604011020000 110</t>
  </si>
  <si>
    <t>182 10604012020000 110</t>
  </si>
  <si>
    <t>000 10606000000000 110</t>
  </si>
  <si>
    <t>904</t>
  </si>
  <si>
    <t>Налог на имущество физических лиц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</si>
  <si>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</si>
  <si>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</si>
  <si>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</si>
  <si>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Единый налог на вмененный доход для отдельных видов деятельности </t>
  </si>
  <si>
    <t>182 10502010020000 110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</si>
  <si>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</si>
  <si>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КУЛЬТУРА, КИНЕМАТОГРАФИЯ</t>
  </si>
  <si>
    <t>182 10102010010000 110</t>
  </si>
  <si>
    <t>ДОХОДЫ ОТ ОКАЗАНИЯ ПЛАТНЫХ УСЛУГ (РАБОТ) И КОМПЕНСАЦИИ ЗАТРАТ ГОСУДАРСТВА</t>
  </si>
  <si>
    <t>Доходы от компенсации затра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</si>
  <si>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</si>
  <si>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</si>
  <si>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</si>
  <si>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904 11302065100000 130</t>
  </si>
  <si>
    <t>Коммунальное хозяйство</t>
  </si>
  <si>
    <t>НАЦИОНАЛЬНАЯ ЭКОНОМИКА</t>
  </si>
  <si>
    <t>Дорожное хозяйство (дорожные фонды)</t>
  </si>
  <si>
    <t>100 10302230010000 110</t>
  </si>
  <si>
    <t>100 10302240010000 110</t>
  </si>
  <si>
    <t>100 10302250010000 110</t>
  </si>
  <si>
    <t>100 10302260010000 110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</si>
  <si>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</si>
  <si>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</si>
  <si>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</si>
  <si>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</si>
  <si>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А.Г.Носкова</t>
  </si>
  <si>
    <t>НАЛОГИ НА ТОВАРЫ (РАБОТЫ, УСЛУГИ), РЕАЛИЗУЕМЫЕ НА ТЕРРИТОРИИИ РОССИЙСКОЙ  ФЕДЕРАЦИИ</t>
  </si>
  <si>
    <t>по ОКТМО</t>
  </si>
  <si>
    <t>57612425</t>
  </si>
  <si>
    <t>000 11109000000000 120</t>
  </si>
  <si>
    <t>000 11109040000000 120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</si>
  <si>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</si>
  <si>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</si>
  <si>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</si>
  <si>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</t>
  </si>
  <si>
    <t>182 10606030000000 110</t>
  </si>
  <si>
    <t>Земельный налог с физических лиц</t>
  </si>
  <si>
    <t>182 10606040000000 110</t>
  </si>
  <si>
    <t>Другие вопросы в области национальной безопасности и правоохранительной деятельности</t>
  </si>
  <si>
    <t>000 10100000000000 000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</si>
  <si>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</si>
  <si>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</si>
  <si>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</si>
  <si>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</si>
  <si>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</si>
  <si>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</si>
  <si>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</si>
  <si>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000 10500000000000 000</t>
  </si>
  <si>
    <t>000 10502000020000 110</t>
  </si>
  <si>
    <t>000 10600000000000 000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</si>
  <si>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</si>
  <si>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</si>
  <si>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</si>
  <si>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000 11300000000000 000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</si>
  <si>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</si>
  <si>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000 20200000000000 000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</si>
  <si>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</si>
  <si>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</si>
  <si>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</si>
  <si>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</si>
  <si>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целелвое назначение, прошлых лет из бюджетов сельских поселений</t>
  </si>
  <si>
    <t>000 21900000000000 000</t>
  </si>
  <si>
    <t xml:space="preserve">000 0102 0000000000 121 </t>
  </si>
  <si>
    <t xml:space="preserve">000 0102 0000000000 129 </t>
  </si>
  <si>
    <t xml:space="preserve">000 0102 0000000000 120 </t>
  </si>
  <si>
    <t>000 0102 0000000000 100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</si>
  <si>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</si>
  <si>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</si>
  <si>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</si>
  <si>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</si>
  <si>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000 0103 0000000000 123 </t>
  </si>
  <si>
    <t xml:space="preserve">000 0103 0000000000 120 </t>
  </si>
  <si>
    <t>000 0103 0000000000 100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</si>
  <si>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</si>
  <si>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000 0104 0000000000 100</t>
  </si>
  <si>
    <t xml:space="preserve">000 0104 0000000000 120 </t>
  </si>
  <si>
    <t xml:space="preserve">000 0104 0000000000 121 </t>
  </si>
  <si>
    <t xml:space="preserve">000 0104 0000000000 129 </t>
  </si>
  <si>
    <t>000 0104 0000000000 200</t>
  </si>
  <si>
    <t xml:space="preserve">000 0104 0000000000 240 </t>
  </si>
  <si>
    <t xml:space="preserve">000 0104 0000000000 242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</si>
  <si>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</si>
  <si>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</si>
  <si>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</si>
  <si>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 xml:space="preserve">000 0104 0000000000 244 </t>
  </si>
  <si>
    <t>Прочая закупка товаров, работ и услуг для обеспечения государственных (муниципальных) нужд</t>
  </si>
  <si>
    <t>000 0104 0000000000 500</t>
  </si>
  <si>
    <t xml:space="preserve">000 0104 0000000000 540 </t>
  </si>
  <si>
    <t>Межбюджетные трансферты</t>
  </si>
  <si>
    <t>Иные межбюджетные трансферты</t>
  </si>
  <si>
    <t>000 0104 0000000000 800</t>
  </si>
  <si>
    <t>000 0104 0000000000 850</t>
  </si>
  <si>
    <t xml:space="preserve">000 0104 0000000000 851 </t>
  </si>
  <si>
    <t xml:space="preserve">000 0104 0000000000 852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</si>
  <si>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</si>
  <si>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</si>
  <si>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</si>
  <si>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</si>
  <si>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000 0104 0000000000 000</t>
  </si>
  <si>
    <t xml:space="preserve">000 0103 0000000000 000 </t>
  </si>
  <si>
    <t xml:space="preserve">000 0102 0000000000 000 </t>
  </si>
  <si>
    <t xml:space="preserve">000 0113 0000000000 000  </t>
  </si>
  <si>
    <t>000 0113 0000000000 200</t>
  </si>
  <si>
    <t xml:space="preserve">000 0113 0000000000 240 </t>
  </si>
  <si>
    <t>000 0113 0000000000 244</t>
  </si>
  <si>
    <t>000 0113 0000000000 800</t>
  </si>
  <si>
    <t xml:space="preserve">000 0113 0000000000 850 </t>
  </si>
  <si>
    <t xml:space="preserve">000 0113 0000000000 853 </t>
  </si>
  <si>
    <t>Уплата иных платежей</t>
  </si>
  <si>
    <t>000 0203 0000000000 100</t>
  </si>
  <si>
    <t xml:space="preserve">000 0203 0000000000 120 </t>
  </si>
  <si>
    <t>000 0203 0000000000 121</t>
  </si>
  <si>
    <t xml:space="preserve">000 0203 0000000000 129 </t>
  </si>
  <si>
    <t>000 0200 0000000000 100</t>
  </si>
  <si>
    <t>000 0200 0000000000 120</t>
  </si>
  <si>
    <t>000 0200 0000000000 121</t>
  </si>
  <si>
    <t>000 0200 0000000000 129</t>
  </si>
  <si>
    <t>000 0310 0000000000 200</t>
  </si>
  <si>
    <t>000 0310 0000000000 240</t>
  </si>
  <si>
    <t xml:space="preserve">000 0310 0000000000 244 </t>
  </si>
  <si>
    <t>000 0314 0000000000 200</t>
  </si>
  <si>
    <t xml:space="preserve">000 0314 0000000000 240 </t>
  </si>
  <si>
    <t xml:space="preserve">000 0314 0000000000 244 </t>
  </si>
  <si>
    <t xml:space="preserve">000 0310 0000000000 000 </t>
  </si>
  <si>
    <t xml:space="preserve">000 0314 0000000000 000 </t>
  </si>
  <si>
    <t xml:space="preserve">000 0300 0000000000 000 </t>
  </si>
  <si>
    <t>000 0300 0000000000 200</t>
  </si>
  <si>
    <t>000 0300 0000000000 240</t>
  </si>
  <si>
    <t>000 0300 0000000000 244</t>
  </si>
  <si>
    <t>000 0409 0000000000 200</t>
  </si>
  <si>
    <t xml:space="preserve">000 0409 0000000000 240 </t>
  </si>
  <si>
    <t xml:space="preserve">000 0409 0000000000 244 </t>
  </si>
  <si>
    <t>000 0400 0000000000 200</t>
  </si>
  <si>
    <t>000 0400 0000000000 240</t>
  </si>
  <si>
    <t>000 0400 0000000000 244</t>
  </si>
  <si>
    <t>000 0400 0000000000 000</t>
  </si>
  <si>
    <t>000 0409 0000000000 000</t>
  </si>
  <si>
    <t>000 0502 0000000000 000</t>
  </si>
  <si>
    <t>000 0503 0000000000 200</t>
  </si>
  <si>
    <t xml:space="preserve">000 0503 0000000000 240 </t>
  </si>
  <si>
    <t xml:space="preserve">000 0503 0000000000 244 </t>
  </si>
  <si>
    <t>000 0500 0000000000 200</t>
  </si>
  <si>
    <t>000 0500 0000000000 240</t>
  </si>
  <si>
    <t>000 0500 0000000000 244</t>
  </si>
  <si>
    <t>000 0500 0000000000 000</t>
  </si>
  <si>
    <t>Закупка товаров, работ, услуг для обеспечения государственных (муниципальных) нужд</t>
  </si>
  <si>
    <t>000 0801 0000000000 000</t>
  </si>
  <si>
    <t xml:space="preserve">000 0801 0000000000 600 </t>
  </si>
  <si>
    <t xml:space="preserve">000 0801 0000000000 610 </t>
  </si>
  <si>
    <t xml:space="preserve">000 0801 0000000000 611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</si>
  <si>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</si>
  <si>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</si>
  <si>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</si>
  <si>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</si>
  <si>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</si>
  <si>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</si>
  <si>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</si>
  <si>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000 1001 0000000000 000</t>
  </si>
  <si>
    <t xml:space="preserve">000 1001 0000000000 300 </t>
  </si>
  <si>
    <t xml:space="preserve">000 1001 0000000000 310  </t>
  </si>
  <si>
    <t xml:space="preserve">000 1001 0000000000 312 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</si>
  <si>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</si>
  <si>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</si>
  <si>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</si>
  <si>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000 1003 0000000000 000</t>
  </si>
  <si>
    <t>000 1003 0000000000 600</t>
  </si>
  <si>
    <t>000 1003 0000000000 610</t>
  </si>
  <si>
    <t xml:space="preserve">000 1003 0000000000  612 </t>
  </si>
  <si>
    <t>000 1003 0000000000 500</t>
  </si>
  <si>
    <t>000 1003 0000000000 540</t>
  </si>
  <si>
    <t>Субсидии бюджетным учреждениям на иные цели</t>
  </si>
  <si>
    <t>000 1000 0000000000 000</t>
  </si>
  <si>
    <t>000 1000 0000000000 300</t>
  </si>
  <si>
    <t>000 1000 0000000000 310</t>
  </si>
  <si>
    <t>000 1000 0000000000 500</t>
  </si>
  <si>
    <t>000 1000 0000000000 540</t>
  </si>
  <si>
    <t>000 1000 0000000000 600</t>
  </si>
  <si>
    <t>000 1000 0000000000 610</t>
  </si>
  <si>
    <t>000 1000 0000000000 612</t>
  </si>
  <si>
    <t>000 1000 0000000000 312</t>
  </si>
  <si>
    <t>000 0100 0000000000 000</t>
  </si>
  <si>
    <t>000 0100 0000000000 100</t>
  </si>
  <si>
    <t>000 0100 0000000000 120</t>
  </si>
  <si>
    <t>000 0100 0000000000 121</t>
  </si>
  <si>
    <t>000 0100 0000000000 123</t>
  </si>
  <si>
    <t>000 0100 0000000000 129</t>
  </si>
  <si>
    <t>000 0100 0000000000 200</t>
  </si>
  <si>
    <t xml:space="preserve">000 0100 0000000000 240 </t>
  </si>
  <si>
    <t>000 0100 0000000000 242</t>
  </si>
  <si>
    <t>000 0100 0000000000 244</t>
  </si>
  <si>
    <t>000 0100 0000000000 500</t>
  </si>
  <si>
    <t>000 0100 0000000000 540</t>
  </si>
  <si>
    <t>000 0100 0000000000 800</t>
  </si>
  <si>
    <t>000 0100 0000000000 850</t>
  </si>
  <si>
    <t>000 0100 0000000000 851</t>
  </si>
  <si>
    <t>000 0100 0000000000 853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</si>
  <si>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</si>
  <si>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</si>
  <si>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000 0100 0000000000 852</t>
  </si>
  <si>
    <t xml:space="preserve">000 0200 0000000000 000 </t>
  </si>
  <si>
    <t>000 0203 0000000000 000</t>
  </si>
  <si>
    <t>000 0503 0000000000 000</t>
  </si>
  <si>
    <t>Главный специалист по экономике и финансам</t>
  </si>
  <si>
    <t>000 11105030000000 120</t>
  </si>
  <si>
    <t>17</t>
  </si>
  <si>
    <t>000 20210000000000 151</t>
  </si>
  <si>
    <t>Дотации бюджетам бюджетной системы Российской Федерации</t>
  </si>
  <si>
    <t>000 20215001000000 151</t>
  </si>
  <si>
    <t>904 20215001100000 151</t>
  </si>
  <si>
    <t>Субсидии бюджетам бюджетной системы Российской Федерации (межбюджетные субсидии)</t>
  </si>
  <si>
    <t>000 20220000000000 151</t>
  </si>
  <si>
    <t>Субвенции бюджетам бюджетной системы Российской Федерации</t>
  </si>
  <si>
    <t>000 20230000000000 151</t>
  </si>
  <si>
    <t>000 20230024000000 151</t>
  </si>
  <si>
    <t>904 20230024100000 151</t>
  </si>
  <si>
    <t>000 20235118000000 151</t>
  </si>
  <si>
    <t>904 20235118100000 151</t>
  </si>
  <si>
    <t>000 21960010100000 151</t>
  </si>
  <si>
    <t xml:space="preserve">000 0104 0000000000 122 </t>
  </si>
  <si>
    <t>Иные выплаты персоналу государственных (муниципальных) органов, за исключением фонда оплаты труда</t>
  </si>
  <si>
    <t>000 0111 0000000000 000</t>
  </si>
  <si>
    <t>Резервные фонды</t>
  </si>
  <si>
    <t>Резервные средства</t>
  </si>
  <si>
    <t>000 0100 0000000000 122</t>
  </si>
  <si>
    <t>000 0100 0000000000 870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</si>
  <si>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</si>
  <si>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</si>
  <si>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000 20240000000000 151</t>
  </si>
  <si>
    <t>000 20249999000000 151</t>
  </si>
  <si>
    <t>904 20249999100000 151</t>
  </si>
  <si>
    <t>000 0502 0000000000 200</t>
  </si>
  <si>
    <t>000 0502 0000000000 240</t>
  </si>
  <si>
    <t>000 0502 0000000000 244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</si>
  <si>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</si>
  <si>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</si>
  <si>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000 20220216000000 151</t>
  </si>
  <si>
    <t>904 20220216100000 151</t>
  </si>
  <si>
    <t>апреля</t>
  </si>
  <si>
    <t>01.04.2017</t>
  </si>
  <si>
    <t>182 10102030010000 110</t>
  </si>
  <si>
    <t xml:space="preserve">                                                                                                                                                                                                                    Налог на доходы физических лиц с доходов, прлученных физическими лицами в соответствии со статьей 228 Налогового кодекса Российской Федерации</t>
  </si>
  <si>
    <t>000 0111 0000000000 800</t>
  </si>
  <si>
    <t>000 0111 0000000000 870</t>
  </si>
  <si>
    <t>000 0502 0000000000 500</t>
  </si>
  <si>
    <t>000 0502 0000000000 540</t>
  </si>
  <si>
    <t>000 0500 0000000000 500</t>
  </si>
  <si>
    <t>000 0500 0000000000 540</t>
  </si>
  <si>
    <t>УТВЕРЖДЕН                                                                                             постановлением администрации Путинского сельского поселения Верещагинского района Пермского края от 17.04.2017 года № 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</si>
</sst>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6.5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0FAA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8" fillId="0" borderId="0" xfId="0" applyFont="1" applyAlignment="1">
      <alignment/>
    </xf>
    <xf numFmtId="0" fontId="1" fillId="35" borderId="0" xfId="0" applyFont="1" applyFill="1" applyAlignment="1">
      <alignment/>
    </xf>
    <xf numFmtId="4" fontId="9" fillId="33" borderId="11" xfId="0" applyNumberFormat="1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12" fillId="35" borderId="0" xfId="0" applyFont="1" applyFill="1" applyAlignment="1">
      <alignment/>
    </xf>
    <xf numFmtId="4" fontId="6" fillId="0" borderId="13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 horizontal="center" wrapText="1"/>
    </xf>
    <xf numFmtId="4" fontId="1" fillId="34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12" fillId="35" borderId="13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4" fontId="1" fillId="0" borderId="16" xfId="0" applyNumberFormat="1" applyFont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/>
    </xf>
    <xf numFmtId="4" fontId="12" fillId="33" borderId="16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0" fontId="18" fillId="31" borderId="0" xfId="0" applyFont="1" applyFill="1" applyAlignment="1">
      <alignment/>
    </xf>
    <xf numFmtId="0" fontId="1" fillId="36" borderId="0" xfId="0" applyFont="1" applyFill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6" fillId="0" borderId="13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9" fillId="35" borderId="20" xfId="0" applyNumberFormat="1" applyFont="1" applyFill="1" applyBorder="1" applyAlignment="1">
      <alignment horizontal="left" vertical="center" wrapText="1"/>
    </xf>
    <xf numFmtId="49" fontId="9" fillId="35" borderId="21" xfId="0" applyNumberFormat="1" applyFont="1" applyFill="1" applyBorder="1" applyAlignment="1">
      <alignment horizontal="left" vertical="center" wrapText="1"/>
    </xf>
    <xf numFmtId="49" fontId="9" fillId="35" borderId="18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9" fillId="36" borderId="20" xfId="0" applyNumberFormat="1" applyFont="1" applyFill="1" applyBorder="1" applyAlignment="1">
      <alignment horizontal="left" vertical="center" wrapText="1"/>
    </xf>
    <xf numFmtId="49" fontId="9" fillId="36" borderId="21" xfId="0" applyNumberFormat="1" applyFont="1" applyFill="1" applyBorder="1" applyAlignment="1">
      <alignment horizontal="left" vertical="center" wrapText="1"/>
    </xf>
    <xf numFmtId="49" fontId="9" fillId="36" borderId="18" xfId="0" applyNumberFormat="1" applyFont="1" applyFill="1" applyBorder="1" applyAlignment="1">
      <alignment horizontal="center"/>
    </xf>
    <xf numFmtId="49" fontId="9" fillId="36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8" fontId="6" fillId="0" borderId="20" xfId="0" applyNumberFormat="1" applyFont="1" applyBorder="1" applyAlignment="1">
      <alignment horizontal="left" vertical="center" wrapText="1"/>
    </xf>
    <xf numFmtId="168" fontId="6" fillId="0" borderId="21" xfId="0" applyNumberFormat="1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left" vertical="center" wrapText="1"/>
    </xf>
    <xf numFmtId="49" fontId="9" fillId="36" borderId="19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11" fontId="9" fillId="36" borderId="20" xfId="0" applyNumberFormat="1" applyFont="1" applyFill="1" applyBorder="1" applyAlignment="1">
      <alignment horizontal="left" vertical="center" wrapText="1"/>
    </xf>
    <xf numFmtId="11" fontId="9" fillId="36" borderId="21" xfId="0" applyNumberFormat="1" applyFont="1" applyFill="1" applyBorder="1" applyAlignment="1">
      <alignment horizontal="left" vertical="center" wrapText="1"/>
    </xf>
    <xf numFmtId="11" fontId="6" fillId="0" borderId="20" xfId="0" applyNumberFormat="1" applyFont="1" applyBorder="1" applyAlignment="1">
      <alignment horizontal="left" vertical="center" wrapText="1"/>
    </xf>
    <xf numFmtId="11" fontId="6" fillId="0" borderId="21" xfId="0" applyNumberFormat="1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9" fillId="36" borderId="2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11" fontId="17" fillId="0" borderId="20" xfId="0" applyNumberFormat="1" applyFont="1" applyBorder="1" applyAlignment="1">
      <alignment horizontal="left" vertical="center" wrapText="1"/>
    </xf>
    <xf numFmtId="11" fontId="17" fillId="0" borderId="21" xfId="0" applyNumberFormat="1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9" fillId="35" borderId="13" xfId="0" applyNumberFormat="1" applyFont="1" applyFill="1" applyBorder="1" applyAlignment="1">
      <alignment horizontal="left" vertical="center" wrapText="1"/>
    </xf>
    <xf numFmtId="49" fontId="9" fillId="36" borderId="23" xfId="0" applyNumberFormat="1" applyFont="1" applyFill="1" applyBorder="1" applyAlignment="1">
      <alignment horizontal="left" vertical="center" wrapText="1"/>
    </xf>
    <xf numFmtId="49" fontId="9" fillId="36" borderId="24" xfId="0" applyNumberFormat="1" applyFont="1" applyFill="1" applyBorder="1" applyAlignment="1">
      <alignment horizontal="left" vertical="center" wrapText="1"/>
    </xf>
    <xf numFmtId="49" fontId="9" fillId="36" borderId="25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" fontId="8" fillId="0" borderId="27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9" fillId="35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9" fillId="36" borderId="1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9" fillId="35" borderId="32" xfId="0" applyNumberFormat="1" applyFont="1" applyFill="1" applyBorder="1" applyAlignment="1">
      <alignment horizontal="center"/>
    </xf>
    <xf numFmtId="4" fontId="9" fillId="35" borderId="33" xfId="0" applyNumberFormat="1" applyFont="1" applyFill="1" applyBorder="1" applyAlignment="1">
      <alignment horizontal="center"/>
    </xf>
    <xf numFmtId="4" fontId="9" fillId="36" borderId="13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17" fillId="31" borderId="25" xfId="0" applyNumberFormat="1" applyFont="1" applyFill="1" applyBorder="1" applyAlignment="1">
      <alignment horizontal="center"/>
    </xf>
    <xf numFmtId="4" fontId="17" fillId="31" borderId="34" xfId="0" applyNumberFormat="1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9" fillId="36" borderId="17" xfId="0" applyNumberFormat="1" applyFont="1" applyFill="1" applyBorder="1" applyAlignment="1">
      <alignment horizontal="center"/>
    </xf>
    <xf numFmtId="49" fontId="9" fillId="36" borderId="35" xfId="0" applyNumberFormat="1" applyFont="1" applyFill="1" applyBorder="1" applyAlignment="1">
      <alignment horizontal="center"/>
    </xf>
    <xf numFmtId="49" fontId="9" fillId="36" borderId="32" xfId="0" applyNumberFormat="1" applyFont="1" applyFill="1" applyBorder="1" applyAlignment="1">
      <alignment horizontal="center"/>
    </xf>
    <xf numFmtId="49" fontId="17" fillId="31" borderId="26" xfId="0" applyNumberFormat="1" applyFont="1" applyFill="1" applyBorder="1" applyAlignment="1">
      <alignment horizontal="center"/>
    </xf>
    <xf numFmtId="49" fontId="17" fillId="31" borderId="25" xfId="0" applyNumberFormat="1" applyFont="1" applyFill="1" applyBorder="1" applyAlignment="1">
      <alignment horizontal="center"/>
    </xf>
    <xf numFmtId="49" fontId="9" fillId="36" borderId="36" xfId="0" applyNumberFormat="1" applyFont="1" applyFill="1" applyBorder="1" applyAlignment="1">
      <alignment horizontal="left" vertical="center" wrapText="1"/>
    </xf>
    <xf numFmtId="49" fontId="9" fillId="36" borderId="37" xfId="0" applyNumberFormat="1" applyFont="1" applyFill="1" applyBorder="1" applyAlignment="1">
      <alignment horizontal="left" vertical="center" wrapText="1"/>
    </xf>
    <xf numFmtId="49" fontId="17" fillId="31" borderId="23" xfId="0" applyNumberFormat="1" applyFont="1" applyFill="1" applyBorder="1" applyAlignment="1">
      <alignment horizontal="left" vertical="center" wrapText="1"/>
    </xf>
    <xf numFmtId="49" fontId="17" fillId="31" borderId="24" xfId="0" applyNumberFormat="1" applyFont="1" applyFill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/>
    </xf>
    <xf numFmtId="4" fontId="9" fillId="36" borderId="32" xfId="0" applyNumberFormat="1" applyFont="1" applyFill="1" applyBorder="1" applyAlignment="1">
      <alignment horizontal="center"/>
    </xf>
    <xf numFmtId="4" fontId="9" fillId="36" borderId="33" xfId="0" applyNumberFormat="1" applyFont="1" applyFill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" fontId="8" fillId="0" borderId="38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9" fontId="17" fillId="31" borderId="20" xfId="0" applyNumberFormat="1" applyFont="1" applyFill="1" applyBorder="1" applyAlignment="1">
      <alignment horizontal="left" vertical="center" wrapText="1"/>
    </xf>
    <xf numFmtId="49" fontId="17" fillId="31" borderId="21" xfId="0" applyNumberFormat="1" applyFont="1" applyFill="1" applyBorder="1" applyAlignment="1">
      <alignment horizontal="left" vertical="center" wrapText="1"/>
    </xf>
    <xf numFmtId="49" fontId="17" fillId="31" borderId="18" xfId="0" applyNumberFormat="1" applyFont="1" applyFill="1" applyBorder="1" applyAlignment="1">
      <alignment horizontal="center"/>
    </xf>
    <xf numFmtId="49" fontId="17" fillId="31" borderId="13" xfId="0" applyNumberFormat="1" applyFont="1" applyFill="1" applyBorder="1" applyAlignment="1">
      <alignment horizontal="center"/>
    </xf>
    <xf numFmtId="4" fontId="17" fillId="31" borderId="13" xfId="0" applyNumberFormat="1" applyFont="1" applyFill="1" applyBorder="1" applyAlignment="1">
      <alignment horizontal="center"/>
    </xf>
    <xf numFmtId="4" fontId="17" fillId="31" borderId="17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16" fillId="37" borderId="13" xfId="0" applyNumberFormat="1" applyFont="1" applyFill="1" applyBorder="1" applyAlignment="1">
      <alignment horizontal="center" wrapText="1"/>
    </xf>
    <xf numFmtId="49" fontId="15" fillId="35" borderId="20" xfId="0" applyNumberFormat="1" applyFont="1" applyFill="1" applyBorder="1" applyAlignment="1">
      <alignment horizontal="left" vertical="center" wrapText="1"/>
    </xf>
    <xf numFmtId="49" fontId="15" fillId="35" borderId="21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39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/>
    </xf>
    <xf numFmtId="4" fontId="16" fillId="37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49" fontId="15" fillId="37" borderId="13" xfId="0" applyNumberFormat="1" applyFont="1" applyFill="1" applyBorder="1" applyAlignment="1">
      <alignment horizontal="left" vertical="center" wrapText="1"/>
    </xf>
    <xf numFmtId="49" fontId="16" fillId="37" borderId="13" xfId="0" applyNumberFormat="1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 wrapText="1"/>
    </xf>
    <xf numFmtId="4" fontId="9" fillId="35" borderId="13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vertical="center" wrapText="1"/>
    </xf>
    <xf numFmtId="49" fontId="6" fillId="37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16" fillId="35" borderId="18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1" fillId="33" borderId="20" xfId="0" applyNumberFormat="1" applyFont="1" applyFill="1" applyBorder="1" applyAlignment="1">
      <alignment horizontal="left" vertical="center" wrapText="1"/>
    </xf>
    <xf numFmtId="49" fontId="11" fillId="33" borderId="21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" fontId="6" fillId="37" borderId="13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 wrapText="1"/>
    </xf>
    <xf numFmtId="4" fontId="9" fillId="33" borderId="25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4" fontId="8" fillId="0" borderId="4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wrapText="1"/>
    </xf>
    <xf numFmtId="49" fontId="16" fillId="35" borderId="19" xfId="0" applyNumberFormat="1" applyFont="1" applyFill="1" applyBorder="1" applyAlignment="1">
      <alignment horizontal="center"/>
    </xf>
    <xf numFmtId="49" fontId="16" fillId="35" borderId="11" xfId="0" applyNumberFormat="1" applyFont="1" applyFill="1" applyBorder="1" applyAlignment="1">
      <alignment horizontal="center"/>
    </xf>
    <xf numFmtId="49" fontId="16" fillId="35" borderId="14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4" fontId="6" fillId="0" borderId="39" xfId="0" applyNumberFormat="1" applyFont="1" applyFill="1" applyBorder="1" applyAlignment="1">
      <alignment horizontal="center" wrapText="1"/>
    </xf>
    <xf numFmtId="4" fontId="9" fillId="37" borderId="13" xfId="0" applyNumberFormat="1" applyFont="1" applyFill="1" applyBorder="1" applyAlignment="1">
      <alignment horizontal="center"/>
    </xf>
    <xf numFmtId="4" fontId="9" fillId="35" borderId="22" xfId="0" applyNumberFormat="1" applyFont="1" applyFill="1" applyBorder="1" applyAlignment="1">
      <alignment horizontal="center" wrapText="1"/>
    </xf>
    <xf numFmtId="4" fontId="9" fillId="35" borderId="11" xfId="0" applyNumberFormat="1" applyFont="1" applyFill="1" applyBorder="1" applyAlignment="1">
      <alignment horizontal="center" wrapText="1"/>
    </xf>
    <xf numFmtId="4" fontId="9" fillId="35" borderId="14" xfId="0" applyNumberFormat="1" applyFont="1" applyFill="1" applyBorder="1" applyAlignment="1">
      <alignment horizont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6" fillId="35" borderId="22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 wrapText="1"/>
    </xf>
    <xf numFmtId="49" fontId="16" fillId="35" borderId="14" xfId="0" applyNumberFormat="1" applyFont="1" applyFill="1" applyBorder="1" applyAlignment="1">
      <alignment horizontal="center" wrapText="1"/>
    </xf>
    <xf numFmtId="4" fontId="16" fillId="35" borderId="22" xfId="0" applyNumberFormat="1" applyFont="1" applyFill="1" applyBorder="1" applyAlignment="1">
      <alignment horizontal="center" wrapText="1"/>
    </xf>
    <xf numFmtId="4" fontId="16" fillId="35" borderId="11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46" xfId="0" applyNumberFormat="1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top"/>
    </xf>
    <xf numFmtId="49" fontId="6" fillId="38" borderId="20" xfId="0" applyNumberFormat="1" applyFont="1" applyFill="1" applyBorder="1" applyAlignment="1">
      <alignment horizontal="left" vertical="center" wrapText="1"/>
    </xf>
    <xf numFmtId="49" fontId="6" fillId="38" borderId="21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wrapText="1"/>
    </xf>
    <xf numFmtId="49" fontId="6" fillId="38" borderId="18" xfId="0" applyNumberFormat="1" applyFont="1" applyFill="1" applyBorder="1" applyAlignment="1">
      <alignment horizontal="center"/>
    </xf>
    <xf numFmtId="49" fontId="6" fillId="38" borderId="13" xfId="0" applyNumberFormat="1" applyFont="1" applyFill="1" applyBorder="1" applyAlignment="1">
      <alignment horizontal="center"/>
    </xf>
    <xf numFmtId="49" fontId="6" fillId="38" borderId="35" xfId="0" applyNumberFormat="1" applyFont="1" applyFill="1" applyBorder="1" applyAlignment="1">
      <alignment horizontal="center"/>
    </xf>
    <xf numFmtId="49" fontId="6" fillId="38" borderId="32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wrapText="1"/>
    </xf>
    <xf numFmtId="49" fontId="6" fillId="38" borderId="36" xfId="0" applyNumberFormat="1" applyFont="1" applyFill="1" applyBorder="1" applyAlignment="1">
      <alignment horizontal="left" vertical="center" wrapText="1"/>
    </xf>
    <xf numFmtId="49" fontId="6" fillId="38" borderId="37" xfId="0" applyNumberFormat="1" applyFont="1" applyFill="1" applyBorder="1" applyAlignment="1">
      <alignment horizontal="left" vertical="center" wrapText="1"/>
    </xf>
    <xf numFmtId="4" fontId="6" fillId="0" borderId="29" xfId="0" applyNumberFormat="1" applyFont="1" applyFill="1" applyBorder="1" applyAlignment="1">
      <alignment horizontal="center" wrapText="1"/>
    </xf>
    <xf numFmtId="4" fontId="6" fillId="0" borderId="48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49" xfId="0" applyNumberFormat="1" applyFont="1" applyFill="1" applyBorder="1" applyAlignment="1">
      <alignment horizontal="center" wrapText="1"/>
    </xf>
    <xf numFmtId="49" fontId="6" fillId="39" borderId="45" xfId="0" applyNumberFormat="1" applyFont="1" applyFill="1" applyBorder="1" applyAlignment="1">
      <alignment horizontal="center"/>
    </xf>
    <xf numFmtId="49" fontId="6" fillId="39" borderId="46" xfId="0" applyNumberFormat="1" applyFont="1" applyFill="1" applyBorder="1" applyAlignment="1">
      <alignment horizontal="center"/>
    </xf>
    <xf numFmtId="4" fontId="2" fillId="38" borderId="46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48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left" vertical="center" wrapText="1" indent="2"/>
    </xf>
    <xf numFmtId="49" fontId="6" fillId="0" borderId="42" xfId="0" applyNumberFormat="1" applyFont="1" applyBorder="1" applyAlignment="1">
      <alignment horizontal="left" vertical="center" wrapText="1" indent="2"/>
    </xf>
    <xf numFmtId="4" fontId="8" fillId="39" borderId="27" xfId="0" applyNumberFormat="1" applyFont="1" applyFill="1" applyBorder="1" applyAlignment="1">
      <alignment horizontal="center"/>
    </xf>
    <xf numFmtId="4" fontId="8" fillId="39" borderId="52" xfId="0" applyNumberFormat="1" applyFont="1" applyFill="1" applyBorder="1" applyAlignment="1">
      <alignment horizontal="center"/>
    </xf>
    <xf numFmtId="4" fontId="6" fillId="0" borderId="51" xfId="0" applyNumberFormat="1" applyFont="1" applyFill="1" applyBorder="1" applyAlignment="1">
      <alignment horizont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39" borderId="46" xfId="0" applyNumberFormat="1" applyFont="1" applyFill="1" applyBorder="1" applyAlignment="1">
      <alignment horizontal="center" wrapText="1"/>
    </xf>
    <xf numFmtId="49" fontId="6" fillId="39" borderId="43" xfId="0" applyNumberFormat="1" applyFont="1" applyFill="1" applyBorder="1" applyAlignment="1">
      <alignment horizontal="left" vertical="center" wrapText="1"/>
    </xf>
    <xf numFmtId="49" fontId="6" fillId="39" borderId="4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 indent="2"/>
    </xf>
    <xf numFmtId="49" fontId="6" fillId="0" borderId="53" xfId="0" applyNumberFormat="1" applyFont="1" applyBorder="1" applyAlignment="1">
      <alignment horizontal="left" vertical="center" wrapText="1" indent="2"/>
    </xf>
    <xf numFmtId="4" fontId="2" fillId="0" borderId="27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38" borderId="13" xfId="0" applyNumberFormat="1" applyFont="1" applyFill="1" applyBorder="1" applyAlignment="1">
      <alignment horizontal="center" wrapText="1"/>
    </xf>
    <xf numFmtId="4" fontId="2" fillId="38" borderId="27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9" fontId="6" fillId="38" borderId="13" xfId="0" applyNumberFormat="1" applyFont="1" applyFill="1" applyBorder="1" applyAlignment="1">
      <alignment horizontal="center" wrapText="1"/>
    </xf>
    <xf numFmtId="4" fontId="2" fillId="38" borderId="38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38" borderId="54" xfId="0" applyNumberFormat="1" applyFont="1" applyFill="1" applyBorder="1" applyAlignment="1">
      <alignment horizontal="center"/>
    </xf>
    <xf numFmtId="49" fontId="6" fillId="38" borderId="32" xfId="0" applyNumberFormat="1" applyFont="1" applyFill="1" applyBorder="1" applyAlignment="1">
      <alignment horizontal="center" wrapText="1"/>
    </xf>
    <xf numFmtId="4" fontId="8" fillId="39" borderId="3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9"/>
  <sheetViews>
    <sheetView tabSelected="1" zoomScale="148" zoomScaleNormal="148" zoomScaleSheetLayoutView="136" zoomScalePageLayoutView="0" workbookViewId="0" topLeftCell="A1">
      <selection activeCell="BC2" sqref="BC2"/>
    </sheetView>
  </sheetViews>
  <sheetFormatPr defaultColWidth="0.875" defaultRowHeight="12.75"/>
  <cols>
    <col min="1" max="27" width="0.875" style="1" customWidth="1"/>
    <col min="28" max="28" width="8.00390625" style="1" customWidth="1"/>
    <col min="29" max="70" width="0.875" style="1" customWidth="1"/>
    <col min="71" max="71" width="0.6171875" style="1" customWidth="1"/>
    <col min="72" max="74" width="0.875" style="1" hidden="1" customWidth="1"/>
    <col min="75" max="78" width="0.875" style="1" customWidth="1"/>
    <col min="79" max="79" width="0.2421875" style="1" customWidth="1"/>
    <col min="80" max="87" width="0.875" style="1" customWidth="1"/>
    <col min="88" max="88" width="0.2421875" style="1" customWidth="1"/>
    <col min="89" max="90" width="0.875" style="1" hidden="1" customWidth="1"/>
    <col min="91" max="91" width="2.375" style="1" customWidth="1"/>
    <col min="92" max="92" width="2.25390625" style="1" customWidth="1"/>
    <col min="93" max="108" width="0.875" style="1" customWidth="1"/>
    <col min="109" max="109" width="0.12890625" style="1" customWidth="1"/>
    <col min="110" max="111" width="0.875" style="1" hidden="1" customWidth="1"/>
    <col min="112" max="16384" width="0.875" style="1" customWidth="1"/>
  </cols>
  <sheetData>
    <row r="1" spans="55:108" ht="51" customHeight="1">
      <c r="BC1" s="159" t="s">
        <v>361</v>
      </c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</row>
    <row r="2" ht="23.25" customHeight="1"/>
    <row r="3" spans="20:110" ht="15" customHeight="1">
      <c r="T3" s="127" t="s">
        <v>24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O3" s="124" t="s">
        <v>7</v>
      </c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O4" s="118" t="s">
        <v>25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</row>
    <row r="5" spans="41:110" s="2" customFormat="1" ht="15" customHeight="1">
      <c r="AO5" s="4" t="s">
        <v>12</v>
      </c>
      <c r="AP5" s="129" t="s">
        <v>351</v>
      </c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6">
        <v>20</v>
      </c>
      <c r="BO5" s="126"/>
      <c r="BP5" s="126"/>
      <c r="BQ5" s="126"/>
      <c r="BR5" s="11"/>
      <c r="BS5" s="125" t="s">
        <v>318</v>
      </c>
      <c r="BT5" s="125"/>
      <c r="BU5" s="125"/>
      <c r="BV5" s="125"/>
      <c r="BW5" s="125"/>
      <c r="BX5" s="125"/>
      <c r="CM5" s="4" t="s">
        <v>8</v>
      </c>
      <c r="CO5" s="118" t="s">
        <v>352</v>
      </c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</row>
    <row r="6" spans="1:110" s="2" customFormat="1" ht="14.25" customHeight="1">
      <c r="A6" s="2" t="s">
        <v>39</v>
      </c>
      <c r="CM6" s="4" t="s">
        <v>9</v>
      </c>
      <c r="CO6" s="118" t="s">
        <v>47</v>
      </c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</row>
    <row r="7" spans="1:110" s="2" customFormat="1" ht="27" customHeight="1">
      <c r="A7" s="2" t="s">
        <v>40</v>
      </c>
      <c r="S7" s="128" t="s">
        <v>100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M7" s="4" t="s">
        <v>38</v>
      </c>
      <c r="CO7" s="118" t="s">
        <v>112</v>
      </c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2.5" customHeight="1">
      <c r="A8" s="126" t="s">
        <v>11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19" t="s">
        <v>48</v>
      </c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M8" s="4" t="s">
        <v>141</v>
      </c>
      <c r="CO8" s="118" t="s">
        <v>142</v>
      </c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</row>
    <row r="9" spans="1:110" s="2" customFormat="1" ht="15" customHeight="1">
      <c r="A9" s="2" t="s">
        <v>34</v>
      </c>
      <c r="CM9" s="4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</row>
    <row r="10" spans="1:110" s="2" customFormat="1" ht="15" customHeight="1">
      <c r="A10" s="2" t="s">
        <v>35</v>
      </c>
      <c r="CO10" s="118" t="s">
        <v>10</v>
      </c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</row>
    <row r="11" spans="1:110" s="3" customFormat="1" ht="23.25" customHeight="1">
      <c r="A11" s="122" t="s">
        <v>26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</row>
    <row r="12" spans="1:110" ht="33" customHeight="1">
      <c r="A12" s="120" t="s">
        <v>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 t="s">
        <v>1</v>
      </c>
      <c r="AD12" s="121"/>
      <c r="AE12" s="121"/>
      <c r="AF12" s="121"/>
      <c r="AG12" s="121"/>
      <c r="AH12" s="121"/>
      <c r="AI12" s="121" t="s">
        <v>41</v>
      </c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 t="s">
        <v>36</v>
      </c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 t="s">
        <v>2</v>
      </c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 t="s">
        <v>3</v>
      </c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3"/>
    </row>
    <row r="13" spans="1:110" s="9" customFormat="1" ht="12" customHeight="1" thickBot="1">
      <c r="A13" s="113">
        <v>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0">
        <v>2</v>
      </c>
      <c r="AD13" s="110"/>
      <c r="AE13" s="110"/>
      <c r="AF13" s="110"/>
      <c r="AG13" s="110"/>
      <c r="AH13" s="110"/>
      <c r="AI13" s="110">
        <v>3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>
        <v>4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>
        <v>5</v>
      </c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>
        <v>6</v>
      </c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5"/>
    </row>
    <row r="14" spans="1:110" ht="15" customHeight="1">
      <c r="A14" s="111" t="s">
        <v>27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117" t="s">
        <v>5</v>
      </c>
      <c r="AD14" s="109"/>
      <c r="AE14" s="109"/>
      <c r="AF14" s="109"/>
      <c r="AG14" s="109"/>
      <c r="AH14" s="109"/>
      <c r="AI14" s="109" t="s">
        <v>6</v>
      </c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16">
        <f>SUM(BC16,BC52)</f>
        <v>13303425.15</v>
      </c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58">
        <f>SUM(BW16,BW52)</f>
        <v>2628166.2199999997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>
        <f>BC14-BW14</f>
        <v>10675258.93</v>
      </c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60"/>
    </row>
    <row r="15" spans="1:110" ht="15" customHeight="1">
      <c r="A15" s="102" t="s">
        <v>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</row>
    <row r="16" spans="1:110" s="18" customFormat="1" ht="15" customHeight="1">
      <c r="A16" s="103" t="s">
        <v>114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65"/>
      <c r="AD16" s="65"/>
      <c r="AE16" s="65"/>
      <c r="AF16" s="65"/>
      <c r="AG16" s="65"/>
      <c r="AH16" s="65"/>
      <c r="AI16" s="65" t="s">
        <v>49</v>
      </c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130">
        <f>SUM(BC17,BC21,BC27,BC30,BC41,BC48)</f>
        <v>4817100</v>
      </c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>
        <f>SUM(BW17,BW21,BW27,BW30,BW41,BW48)</f>
        <v>987544.2199999999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>
        <f>BC16-BW16</f>
        <v>3829555.7800000003</v>
      </c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</row>
    <row r="17" spans="1:110" s="14" customFormat="1" ht="15" customHeight="1">
      <c r="A17" s="104" t="s">
        <v>50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5"/>
      <c r="AC17" s="107"/>
      <c r="AD17" s="106"/>
      <c r="AE17" s="106"/>
      <c r="AF17" s="106"/>
      <c r="AG17" s="106"/>
      <c r="AH17" s="106"/>
      <c r="AI17" s="106" t="s">
        <v>153</v>
      </c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36">
        <f>BC18</f>
        <v>1501400</v>
      </c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40">
        <f>SUM(BW18)</f>
        <v>350507.43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>
        <f>BC17-BW17</f>
        <v>1150892.57</v>
      </c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5"/>
    </row>
    <row r="18" spans="1:110" ht="13.5" customHeight="1">
      <c r="A18" s="66" t="s">
        <v>51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57"/>
      <c r="AD18" s="58"/>
      <c r="AE18" s="58"/>
      <c r="AF18" s="58"/>
      <c r="AG18" s="58"/>
      <c r="AH18" s="58"/>
      <c r="AI18" s="58" t="s">
        <v>52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5">
        <f>SUM(BC19,BC20)</f>
        <v>1501400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>
        <f>SUM(BW19,BW20)</f>
        <v>350507.43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>
        <f>SUM(CO19,CO20)</f>
        <v>1150992.57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6"/>
    </row>
    <row r="19" spans="1:110" ht="62.25" customHeight="1">
      <c r="A19" s="73" t="s">
        <v>119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57"/>
      <c r="AD19" s="58"/>
      <c r="AE19" s="58"/>
      <c r="AF19" s="58"/>
      <c r="AG19" s="58"/>
      <c r="AH19" s="58"/>
      <c r="AI19" s="58" t="s">
        <v>121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5">
        <v>1501400</v>
      </c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>
        <v>350407.43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>
        <f>BC19-BW19</f>
        <v>1150992.57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6"/>
    </row>
    <row r="20" spans="1:110" ht="53.25" customHeight="1">
      <c r="A20" s="73" t="s">
        <v>354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57"/>
      <c r="AD20" s="58"/>
      <c r="AE20" s="58"/>
      <c r="AF20" s="58"/>
      <c r="AG20" s="58"/>
      <c r="AH20" s="58"/>
      <c r="AI20" s="58" t="s">
        <v>353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5">
        <v>0</v>
      </c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>
        <v>100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>
        <v>0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6"/>
    </row>
    <row r="21" spans="1:110" s="15" customFormat="1" ht="27.75" customHeight="1">
      <c r="A21" s="68" t="s">
        <v>140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77"/>
      <c r="AD21" s="78"/>
      <c r="AE21" s="78"/>
      <c r="AF21" s="78"/>
      <c r="AG21" s="78"/>
      <c r="AH21" s="79"/>
      <c r="AI21" s="94" t="s">
        <v>154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133">
        <f>BC22</f>
        <v>1352400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49"/>
      <c r="BU21" s="49"/>
      <c r="BV21" s="50"/>
      <c r="BW21" s="133">
        <f>SUM(BW22)</f>
        <v>332835.08</v>
      </c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5"/>
      <c r="CO21" s="133">
        <f aca="true" t="shared" si="0" ref="CO21:CO26">BC21-BW21</f>
        <v>1019564.9199999999</v>
      </c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9"/>
      <c r="DF21" s="20"/>
    </row>
    <row r="22" spans="1:110" ht="27.75" customHeight="1">
      <c r="A22" s="66" t="s">
        <v>155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59"/>
      <c r="AD22" s="60"/>
      <c r="AE22" s="60"/>
      <c r="AF22" s="60"/>
      <c r="AG22" s="60"/>
      <c r="AH22" s="61"/>
      <c r="AI22" s="86" t="s">
        <v>156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1"/>
      <c r="BC22" s="87">
        <f>BC23+BC24+BC25+BC26</f>
        <v>1352400</v>
      </c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23"/>
      <c r="BU22" s="23"/>
      <c r="BV22" s="24"/>
      <c r="BW22" s="87">
        <f>SUM(BW23:CN26)</f>
        <v>332835.08</v>
      </c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9"/>
      <c r="CO22" s="87">
        <f t="shared" si="0"/>
        <v>1019564.9199999999</v>
      </c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12"/>
      <c r="DF22" s="13"/>
    </row>
    <row r="23" spans="1:110" ht="60.75" customHeight="1">
      <c r="A23" s="66" t="s">
        <v>157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  <c r="AC23" s="59"/>
      <c r="AD23" s="60"/>
      <c r="AE23" s="60"/>
      <c r="AF23" s="60"/>
      <c r="AG23" s="60"/>
      <c r="AH23" s="61"/>
      <c r="AI23" s="86" t="s">
        <v>131</v>
      </c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87">
        <v>533500</v>
      </c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23"/>
      <c r="BU23" s="23"/>
      <c r="BV23" s="24"/>
      <c r="BW23" s="87">
        <v>123783.45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9"/>
      <c r="CO23" s="87">
        <f t="shared" si="0"/>
        <v>409716.55</v>
      </c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12"/>
      <c r="DF23" s="13"/>
    </row>
    <row r="24" spans="1:110" ht="73.5" customHeight="1">
      <c r="A24" s="75" t="s">
        <v>158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59"/>
      <c r="AD24" s="60"/>
      <c r="AE24" s="60"/>
      <c r="AF24" s="60"/>
      <c r="AG24" s="60"/>
      <c r="AH24" s="61"/>
      <c r="AI24" s="86" t="s">
        <v>132</v>
      </c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1"/>
      <c r="BC24" s="87">
        <v>6000</v>
      </c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23"/>
      <c r="BU24" s="23"/>
      <c r="BV24" s="24"/>
      <c r="BW24" s="87">
        <v>1237.18</v>
      </c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9"/>
      <c r="CO24" s="87">
        <f t="shared" si="0"/>
        <v>4762.82</v>
      </c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12"/>
      <c r="DF24" s="13"/>
    </row>
    <row r="25" spans="1:110" ht="59.25" customHeight="1">
      <c r="A25" s="75" t="s">
        <v>159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59"/>
      <c r="AD25" s="60"/>
      <c r="AE25" s="60"/>
      <c r="AF25" s="60"/>
      <c r="AG25" s="60"/>
      <c r="AH25" s="61"/>
      <c r="AI25" s="86" t="s">
        <v>133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1"/>
      <c r="BC25" s="87">
        <v>880200</v>
      </c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23"/>
      <c r="BU25" s="23"/>
      <c r="BV25" s="24"/>
      <c r="BW25" s="87">
        <v>230519.36</v>
      </c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9"/>
      <c r="CO25" s="87">
        <f t="shared" si="0"/>
        <v>649680.64</v>
      </c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12"/>
      <c r="DF25" s="13"/>
    </row>
    <row r="26" spans="1:110" ht="60" customHeight="1">
      <c r="A26" s="66" t="s">
        <v>160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59"/>
      <c r="AD26" s="60"/>
      <c r="AE26" s="60"/>
      <c r="AF26" s="60"/>
      <c r="AG26" s="60"/>
      <c r="AH26" s="61"/>
      <c r="AI26" s="86" t="s">
        <v>134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1"/>
      <c r="BC26" s="87">
        <v>-67300</v>
      </c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23"/>
      <c r="BU26" s="23"/>
      <c r="BV26" s="24"/>
      <c r="BW26" s="87">
        <v>-22704.91</v>
      </c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9"/>
      <c r="CO26" s="87">
        <f t="shared" si="0"/>
        <v>-44595.09</v>
      </c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12"/>
      <c r="DF26" s="13"/>
    </row>
    <row r="27" spans="1:110" s="15" customFormat="1" ht="14.25" customHeight="1">
      <c r="A27" s="80" t="s">
        <v>103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77"/>
      <c r="AD27" s="78"/>
      <c r="AE27" s="78"/>
      <c r="AF27" s="78"/>
      <c r="AG27" s="78"/>
      <c r="AH27" s="79"/>
      <c r="AI27" s="94" t="s">
        <v>161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9"/>
      <c r="BC27" s="133">
        <f>SUM(BC28)</f>
        <v>91000</v>
      </c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49"/>
      <c r="BU27" s="49"/>
      <c r="BV27" s="50"/>
      <c r="BW27" s="133">
        <f>SUM(BW28)</f>
        <v>31537.48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5"/>
      <c r="CO27" s="133">
        <f aca="true" t="shared" si="1" ref="CO27:CO40">BC27-BW27</f>
        <v>59462.520000000004</v>
      </c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9"/>
      <c r="DF27" s="20"/>
    </row>
    <row r="28" spans="1:110" ht="24.75" customHeight="1">
      <c r="A28" s="82" t="s">
        <v>104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59"/>
      <c r="AD28" s="60"/>
      <c r="AE28" s="60"/>
      <c r="AF28" s="60"/>
      <c r="AG28" s="60"/>
      <c r="AH28" s="61"/>
      <c r="AI28" s="86" t="s">
        <v>162</v>
      </c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1"/>
      <c r="BC28" s="87">
        <f>SUM(BC29)</f>
        <v>91000</v>
      </c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23"/>
      <c r="BU28" s="23"/>
      <c r="BV28" s="24"/>
      <c r="BW28" s="87">
        <f>SUM(BW29)</f>
        <v>31537.48</v>
      </c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9"/>
      <c r="CO28" s="87">
        <f t="shared" si="1"/>
        <v>59462.520000000004</v>
      </c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23"/>
      <c r="DF28" s="25"/>
    </row>
    <row r="29" spans="1:110" ht="21" customHeight="1">
      <c r="A29" s="82" t="s">
        <v>117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59"/>
      <c r="AD29" s="60"/>
      <c r="AE29" s="60"/>
      <c r="AF29" s="60"/>
      <c r="AG29" s="60"/>
      <c r="AH29" s="61"/>
      <c r="AI29" s="86" t="s">
        <v>118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  <c r="BC29" s="87">
        <v>91000</v>
      </c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23"/>
      <c r="BU29" s="23"/>
      <c r="BV29" s="24"/>
      <c r="BW29" s="87">
        <v>31537.48</v>
      </c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9"/>
      <c r="CO29" s="87">
        <f t="shared" si="1"/>
        <v>59462.520000000004</v>
      </c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23"/>
      <c r="DF29" s="25"/>
    </row>
    <row r="30" spans="1:110" s="14" customFormat="1" ht="15" customHeight="1">
      <c r="A30" s="68" t="s">
        <v>53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  <c r="AC30" s="77"/>
      <c r="AD30" s="78"/>
      <c r="AE30" s="78"/>
      <c r="AF30" s="78"/>
      <c r="AG30" s="78"/>
      <c r="AH30" s="79"/>
      <c r="AI30" s="94" t="s">
        <v>163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9"/>
      <c r="BC30" s="133">
        <f>BC31+BC33+BC36</f>
        <v>1524500</v>
      </c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5"/>
      <c r="BW30" s="133">
        <f>SUM(BW31,BW33,BW36)</f>
        <v>185539.43</v>
      </c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5"/>
      <c r="CO30" s="133">
        <f t="shared" si="1"/>
        <v>1338960.57</v>
      </c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62"/>
    </row>
    <row r="31" spans="1:110" s="17" customFormat="1" ht="15" customHeight="1">
      <c r="A31" s="84" t="s">
        <v>113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92"/>
      <c r="AD31" s="93"/>
      <c r="AE31" s="93"/>
      <c r="AF31" s="93"/>
      <c r="AG31" s="93"/>
      <c r="AH31" s="93"/>
      <c r="AI31" s="93" t="s">
        <v>54</v>
      </c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137">
        <f>BC32</f>
        <v>235800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>
        <f>SUM(BW32)</f>
        <v>16557.53</v>
      </c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>
        <f t="shared" si="1"/>
        <v>219242.47</v>
      </c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61"/>
    </row>
    <row r="32" spans="1:110" ht="40.5" customHeight="1">
      <c r="A32" s="66" t="s">
        <v>55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57"/>
      <c r="AD32" s="58"/>
      <c r="AE32" s="58"/>
      <c r="AF32" s="58"/>
      <c r="AG32" s="58"/>
      <c r="AH32" s="58"/>
      <c r="AI32" s="58" t="s">
        <v>56</v>
      </c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95">
        <v>235800</v>
      </c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>
        <v>16557.53</v>
      </c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>
        <f t="shared" si="1"/>
        <v>219242.47</v>
      </c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141"/>
    </row>
    <row r="33" spans="1:110" s="17" customFormat="1" ht="18" customHeight="1">
      <c r="A33" s="96" t="s">
        <v>105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98"/>
      <c r="AD33" s="99"/>
      <c r="AE33" s="99"/>
      <c r="AF33" s="99"/>
      <c r="AG33" s="99"/>
      <c r="AH33" s="100"/>
      <c r="AI33" s="101" t="s">
        <v>108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163">
        <f>BC34+BC35</f>
        <v>712000</v>
      </c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26"/>
      <c r="BU33" s="26"/>
      <c r="BV33" s="27"/>
      <c r="BW33" s="163">
        <f>SUM(BW34:CN35)</f>
        <v>74010.91</v>
      </c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5"/>
      <c r="CO33" s="163">
        <f t="shared" si="1"/>
        <v>637989.09</v>
      </c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26"/>
      <c r="DF33" s="28"/>
    </row>
    <row r="34" spans="1:110" ht="17.25" customHeight="1">
      <c r="A34" s="82" t="s">
        <v>106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59"/>
      <c r="AD34" s="60"/>
      <c r="AE34" s="60"/>
      <c r="AF34" s="60"/>
      <c r="AG34" s="60"/>
      <c r="AH34" s="61"/>
      <c r="AI34" s="86" t="s">
        <v>109</v>
      </c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1"/>
      <c r="BC34" s="90">
        <v>119400</v>
      </c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29"/>
      <c r="BU34" s="29"/>
      <c r="BV34" s="30"/>
      <c r="BW34" s="90">
        <v>23643.5</v>
      </c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166"/>
      <c r="CO34" s="90">
        <f t="shared" si="1"/>
        <v>95756.5</v>
      </c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29"/>
      <c r="DF34" s="31"/>
    </row>
    <row r="35" spans="1:110" ht="18" customHeight="1">
      <c r="A35" s="82" t="s">
        <v>107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59"/>
      <c r="AD35" s="60"/>
      <c r="AE35" s="60"/>
      <c r="AF35" s="60"/>
      <c r="AG35" s="60"/>
      <c r="AH35" s="61"/>
      <c r="AI35" s="86" t="s">
        <v>110</v>
      </c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/>
      <c r="BC35" s="90">
        <v>592600</v>
      </c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29"/>
      <c r="BU35" s="29"/>
      <c r="BV35" s="30"/>
      <c r="BW35" s="90">
        <v>50367.41</v>
      </c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166"/>
      <c r="CO35" s="90">
        <f t="shared" si="1"/>
        <v>542232.59</v>
      </c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29"/>
      <c r="DF35" s="31"/>
    </row>
    <row r="36" spans="1:110" s="17" customFormat="1" ht="15" customHeight="1">
      <c r="A36" s="84" t="s">
        <v>57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5"/>
      <c r="AC36" s="92"/>
      <c r="AD36" s="93"/>
      <c r="AE36" s="93"/>
      <c r="AF36" s="93"/>
      <c r="AG36" s="93"/>
      <c r="AH36" s="93"/>
      <c r="AI36" s="93" t="s">
        <v>111</v>
      </c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137">
        <f>SUM(BC37,BC39)</f>
        <v>576700</v>
      </c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>
        <f>SUM(BW37,BW39)</f>
        <v>94970.99</v>
      </c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>
        <f t="shared" si="1"/>
        <v>481729.01</v>
      </c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61"/>
    </row>
    <row r="37" spans="1:110" ht="15.75" customHeight="1">
      <c r="A37" s="66" t="s">
        <v>148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7"/>
      <c r="AC37" s="57"/>
      <c r="AD37" s="58"/>
      <c r="AE37" s="58"/>
      <c r="AF37" s="58"/>
      <c r="AG37" s="58"/>
      <c r="AH37" s="58"/>
      <c r="AI37" s="58" t="s">
        <v>149</v>
      </c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95">
        <f>SUM(BC38)</f>
        <v>423600</v>
      </c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>
        <f>SUM(BW38)</f>
        <v>82329.32</v>
      </c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>
        <f t="shared" si="1"/>
        <v>341270.68</v>
      </c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141"/>
    </row>
    <row r="38" spans="1:110" ht="39.75" customHeight="1">
      <c r="A38" s="66" t="s">
        <v>135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57"/>
      <c r="AD38" s="58"/>
      <c r="AE38" s="58"/>
      <c r="AF38" s="58"/>
      <c r="AG38" s="58"/>
      <c r="AH38" s="58"/>
      <c r="AI38" s="58" t="s">
        <v>136</v>
      </c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95">
        <v>423600</v>
      </c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>
        <v>82329.32</v>
      </c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>
        <f t="shared" si="1"/>
        <v>341270.68</v>
      </c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141"/>
    </row>
    <row r="39" spans="1:110" ht="19.5" customHeight="1">
      <c r="A39" s="66" t="s">
        <v>150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57"/>
      <c r="AD39" s="58"/>
      <c r="AE39" s="58"/>
      <c r="AF39" s="58"/>
      <c r="AG39" s="58"/>
      <c r="AH39" s="58"/>
      <c r="AI39" s="58" t="s">
        <v>151</v>
      </c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95">
        <f>SUM(BC40)</f>
        <v>153100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>
        <f>SUM(BW40)</f>
        <v>12641.67</v>
      </c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>
        <f t="shared" si="1"/>
        <v>140458.33</v>
      </c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141"/>
    </row>
    <row r="40" spans="1:110" ht="39" customHeight="1">
      <c r="A40" s="66" t="s">
        <v>137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57"/>
      <c r="AD40" s="58"/>
      <c r="AE40" s="58"/>
      <c r="AF40" s="58"/>
      <c r="AG40" s="58"/>
      <c r="AH40" s="58"/>
      <c r="AI40" s="58" t="s">
        <v>138</v>
      </c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95">
        <v>153100</v>
      </c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>
        <v>12641.67</v>
      </c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>
        <f t="shared" si="1"/>
        <v>140458.33</v>
      </c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141"/>
    </row>
    <row r="41" spans="1:110" s="14" customFormat="1" ht="35.25" customHeight="1">
      <c r="A41" s="68" t="s">
        <v>58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9"/>
      <c r="AC41" s="70"/>
      <c r="AD41" s="71"/>
      <c r="AE41" s="71"/>
      <c r="AF41" s="71"/>
      <c r="AG41" s="71"/>
      <c r="AH41" s="71"/>
      <c r="AI41" s="71" t="s">
        <v>164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140">
        <f>SUM(BC42,BC45)</f>
        <v>134500</v>
      </c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>
        <f>SUM(BW42,BW45)</f>
        <v>29130.94</v>
      </c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>
        <f>BC41-BW41</f>
        <v>105369.06</v>
      </c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5"/>
    </row>
    <row r="42" spans="1:110" ht="79.5" customHeight="1">
      <c r="A42" s="82" t="s">
        <v>115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57"/>
      <c r="AD42" s="58"/>
      <c r="AE42" s="58"/>
      <c r="AF42" s="58"/>
      <c r="AG42" s="58"/>
      <c r="AH42" s="58"/>
      <c r="AI42" s="58" t="s">
        <v>59</v>
      </c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5">
        <f>SUM(BC43)</f>
        <v>106800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f>SUM(BW43)</f>
        <v>26667.85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>
        <f>BC42-BW42</f>
        <v>80132.15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6"/>
    </row>
    <row r="43" spans="1:110" ht="76.5" customHeight="1">
      <c r="A43" s="73" t="s">
        <v>116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59"/>
      <c r="AD43" s="60"/>
      <c r="AE43" s="60"/>
      <c r="AF43" s="60"/>
      <c r="AG43" s="60"/>
      <c r="AH43" s="61"/>
      <c r="AI43" s="86" t="s">
        <v>317</v>
      </c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1"/>
      <c r="BC43" s="87">
        <f>SUM(BC44)</f>
        <v>106800</v>
      </c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9"/>
      <c r="BW43" s="87">
        <f>SUM(BW44)</f>
        <v>26667.85</v>
      </c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9"/>
      <c r="CO43" s="87">
        <f>BC43-BW43</f>
        <v>80132.15</v>
      </c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144"/>
    </row>
    <row r="44" spans="1:110" ht="65.25" customHeight="1">
      <c r="A44" s="66" t="s">
        <v>165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57"/>
      <c r="AD44" s="58"/>
      <c r="AE44" s="58"/>
      <c r="AF44" s="58"/>
      <c r="AG44" s="58"/>
      <c r="AH44" s="58"/>
      <c r="AI44" s="58" t="s">
        <v>60</v>
      </c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5">
        <v>106800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>
        <v>26667.85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>
        <f>BC44-BW44</f>
        <v>80132.15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6"/>
    </row>
    <row r="45" spans="1:110" ht="76.5" customHeight="1">
      <c r="A45" s="66" t="s">
        <v>166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7"/>
      <c r="AD45" s="58"/>
      <c r="AE45" s="58"/>
      <c r="AF45" s="58"/>
      <c r="AG45" s="58"/>
      <c r="AH45" s="58"/>
      <c r="AI45" s="58" t="s">
        <v>143</v>
      </c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5">
        <f>SUM(BC46)</f>
        <v>27700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>
        <f>SUM(BW46)</f>
        <v>2463.09</v>
      </c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>
        <f>SUM(CO46)</f>
        <v>25236.91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6"/>
    </row>
    <row r="46" spans="1:110" ht="76.5" customHeight="1">
      <c r="A46" s="73" t="s">
        <v>145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7"/>
      <c r="AD46" s="58"/>
      <c r="AE46" s="58"/>
      <c r="AF46" s="58"/>
      <c r="AG46" s="58"/>
      <c r="AH46" s="58"/>
      <c r="AI46" s="58" t="s">
        <v>144</v>
      </c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5">
        <f>SUM(BC47)</f>
        <v>27700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>
        <f>SUM(BW47)</f>
        <v>2463.09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>
        <f>SUM(CO47)</f>
        <v>25236.91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6"/>
    </row>
    <row r="47" spans="1:110" ht="74.25" customHeight="1">
      <c r="A47" s="66" t="s">
        <v>147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57"/>
      <c r="AD47" s="58"/>
      <c r="AE47" s="58"/>
      <c r="AF47" s="58"/>
      <c r="AG47" s="58"/>
      <c r="AH47" s="58"/>
      <c r="AI47" s="58" t="s">
        <v>146</v>
      </c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5">
        <v>27700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>
        <v>2463.09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>
        <f>BC47-BW47</f>
        <v>25236.91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6"/>
    </row>
    <row r="48" spans="1:110" s="14" customFormat="1" ht="32.25" customHeight="1">
      <c r="A48" s="68" t="s">
        <v>122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/>
      <c r="AD48" s="71"/>
      <c r="AE48" s="71"/>
      <c r="AF48" s="71"/>
      <c r="AG48" s="71"/>
      <c r="AH48" s="71"/>
      <c r="AI48" s="71" t="s">
        <v>167</v>
      </c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140">
        <f>BC49</f>
        <v>213300</v>
      </c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>
        <f>SUM(BW49)</f>
        <v>57993.86</v>
      </c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>
        <f>BC48-BW48</f>
        <v>155306.14</v>
      </c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5"/>
    </row>
    <row r="49" spans="1:111" ht="21" customHeight="1">
      <c r="A49" s="66" t="s">
        <v>123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57"/>
      <c r="AD49" s="58"/>
      <c r="AE49" s="58"/>
      <c r="AF49" s="58"/>
      <c r="AG49" s="58"/>
      <c r="AH49" s="58"/>
      <c r="AI49" s="72" t="s">
        <v>124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95">
        <f>SUM(BC50)</f>
        <v>213300</v>
      </c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>
        <f>SUM(BW50)</f>
        <v>57993.86</v>
      </c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>
        <f>BC49-BW49</f>
        <v>155306.14</v>
      </c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141"/>
      <c r="DG49" s="1">
        <v>83602.25</v>
      </c>
    </row>
    <row r="50" spans="1:110" ht="28.5" customHeight="1">
      <c r="A50" s="66" t="s">
        <v>125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57"/>
      <c r="AD50" s="58"/>
      <c r="AE50" s="58"/>
      <c r="AF50" s="58"/>
      <c r="AG50" s="58"/>
      <c r="AH50" s="58"/>
      <c r="AI50" s="72" t="s">
        <v>126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95">
        <f>SUM(BC51)</f>
        <v>213300</v>
      </c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f>SUM(BW51)</f>
        <v>57993.86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>
        <f>BC50-BW50</f>
        <v>155306.14</v>
      </c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141"/>
    </row>
    <row r="51" spans="1:110" ht="32.25" customHeight="1">
      <c r="A51" s="66" t="s">
        <v>168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57"/>
      <c r="AD51" s="58"/>
      <c r="AE51" s="58"/>
      <c r="AF51" s="58"/>
      <c r="AG51" s="58"/>
      <c r="AH51" s="58"/>
      <c r="AI51" s="72" t="s">
        <v>127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95">
        <v>213300</v>
      </c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>
        <v>57993.86</v>
      </c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>
        <f>BC51-BW51</f>
        <v>155306.14</v>
      </c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141"/>
    </row>
    <row r="52" spans="1:110" s="18" customFormat="1" ht="19.5" customHeight="1" thickBot="1">
      <c r="A52" s="62" t="s">
        <v>61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64"/>
      <c r="AD52" s="65"/>
      <c r="AE52" s="65"/>
      <c r="AF52" s="65"/>
      <c r="AG52" s="65"/>
      <c r="AH52" s="65"/>
      <c r="AI52" s="65" t="s">
        <v>62</v>
      </c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138">
        <f>SUM(BC53,BC68)</f>
        <v>8486325.15</v>
      </c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>
        <f>SUM(BW53,BW68)</f>
        <v>1640622</v>
      </c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>
        <f>SUM(CO53,CO68)</f>
        <v>6845178</v>
      </c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9"/>
    </row>
    <row r="53" spans="1:110" s="52" customFormat="1" ht="33.75" customHeight="1" thickBot="1">
      <c r="A53" s="150" t="s">
        <v>63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146"/>
      <c r="AD53" s="147"/>
      <c r="AE53" s="147"/>
      <c r="AF53" s="147"/>
      <c r="AG53" s="147"/>
      <c r="AH53" s="147"/>
      <c r="AI53" s="147" t="s">
        <v>169</v>
      </c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55">
        <f>SUM(BC54,BC57,BC60,BC65)</f>
        <v>8487525.15</v>
      </c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>
        <f>SUM(BW54,BW57,BW60,BW65)</f>
        <v>1641822</v>
      </c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>
        <f>SUM(CO54,CO60,CO57)</f>
        <v>6845178</v>
      </c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6"/>
    </row>
    <row r="54" spans="1:110" s="51" customFormat="1" ht="26.25" customHeight="1">
      <c r="A54" s="152" t="s">
        <v>320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3"/>
      <c r="AC54" s="148"/>
      <c r="AD54" s="149"/>
      <c r="AE54" s="149"/>
      <c r="AF54" s="149"/>
      <c r="AG54" s="149"/>
      <c r="AH54" s="149"/>
      <c r="AI54" s="149" t="s">
        <v>319</v>
      </c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2">
        <f>SUM(BC55)</f>
        <v>7734700</v>
      </c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f>SUM(BW55)</f>
        <v>1587022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>
        <f aca="true" t="shared" si="2" ref="CO54:CO64">BC54-BW54</f>
        <v>6147678</v>
      </c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3"/>
    </row>
    <row r="55" spans="1:110" ht="26.25" customHeight="1">
      <c r="A55" s="66" t="s">
        <v>64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57"/>
      <c r="AD55" s="58"/>
      <c r="AE55" s="58"/>
      <c r="AF55" s="58"/>
      <c r="AG55" s="58"/>
      <c r="AH55" s="58"/>
      <c r="AI55" s="58" t="s">
        <v>321</v>
      </c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154">
        <f>SUM(BC56)</f>
        <v>7734700</v>
      </c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>
        <f>SUM(BW56)</f>
        <v>1587022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>
        <f t="shared" si="2"/>
        <v>6147678</v>
      </c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7"/>
    </row>
    <row r="56" spans="1:110" ht="23.25" customHeight="1">
      <c r="A56" s="66" t="s">
        <v>170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57"/>
      <c r="AD56" s="58"/>
      <c r="AE56" s="58"/>
      <c r="AF56" s="58"/>
      <c r="AG56" s="58"/>
      <c r="AH56" s="58"/>
      <c r="AI56" s="58" t="s">
        <v>322</v>
      </c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154">
        <v>7734700</v>
      </c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>
        <v>1587022</v>
      </c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>
        <f t="shared" si="2"/>
        <v>6147678</v>
      </c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7"/>
    </row>
    <row r="57" spans="1:110" s="51" customFormat="1" ht="33.75" customHeight="1">
      <c r="A57" s="167" t="s">
        <v>323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8"/>
      <c r="AC57" s="169"/>
      <c r="AD57" s="170"/>
      <c r="AE57" s="170"/>
      <c r="AF57" s="170"/>
      <c r="AG57" s="170"/>
      <c r="AH57" s="170"/>
      <c r="AI57" s="170" t="s">
        <v>324</v>
      </c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1">
        <f>SUM(BC58)</f>
        <v>549500</v>
      </c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>
        <f>SUM(BW58)</f>
        <v>0</v>
      </c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>
        <f>SUM(CO58)</f>
        <v>549500</v>
      </c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2"/>
    </row>
    <row r="58" spans="1:110" ht="74.25" customHeight="1">
      <c r="A58" s="73" t="s">
        <v>347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57"/>
      <c r="AD58" s="58"/>
      <c r="AE58" s="58"/>
      <c r="AF58" s="58"/>
      <c r="AG58" s="58"/>
      <c r="AH58" s="58"/>
      <c r="AI58" s="58" t="s">
        <v>349</v>
      </c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5">
        <f>SUM(BC59)</f>
        <v>549500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>
        <f>SUM(BW59)</f>
        <v>0</v>
      </c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>
        <f>SUM(CO59)</f>
        <v>549500</v>
      </c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6"/>
    </row>
    <row r="59" spans="1:110" ht="84.75" customHeight="1">
      <c r="A59" s="73" t="s">
        <v>348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4"/>
      <c r="AC59" s="57"/>
      <c r="AD59" s="58"/>
      <c r="AE59" s="58"/>
      <c r="AF59" s="58"/>
      <c r="AG59" s="58"/>
      <c r="AH59" s="58"/>
      <c r="AI59" s="58" t="s">
        <v>350</v>
      </c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5">
        <v>549500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>
        <v>0</v>
      </c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>
        <f>BC59-BW59</f>
        <v>549500</v>
      </c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6"/>
    </row>
    <row r="60" spans="1:110" s="51" customFormat="1" ht="21.75" customHeight="1">
      <c r="A60" s="167" t="s">
        <v>325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8"/>
      <c r="AC60" s="169"/>
      <c r="AD60" s="170"/>
      <c r="AE60" s="170"/>
      <c r="AF60" s="170"/>
      <c r="AG60" s="170"/>
      <c r="AH60" s="170"/>
      <c r="AI60" s="170" t="s">
        <v>326</v>
      </c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1">
        <f>BC63+BC61</f>
        <v>202800</v>
      </c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>
        <f>SUM(BW63,BW61)</f>
        <v>54800</v>
      </c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>
        <f t="shared" si="2"/>
        <v>148000</v>
      </c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2"/>
    </row>
    <row r="61" spans="1:110" ht="35.25" customHeight="1">
      <c r="A61" s="66" t="s">
        <v>66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7"/>
      <c r="AC61" s="57"/>
      <c r="AD61" s="58"/>
      <c r="AE61" s="58"/>
      <c r="AF61" s="58"/>
      <c r="AG61" s="58"/>
      <c r="AH61" s="58"/>
      <c r="AI61" s="58" t="s">
        <v>327</v>
      </c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5">
        <f>SUM(BC62)</f>
        <v>21000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f>SUM(BW62)</f>
        <v>9350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>
        <f>SUM(CO62)</f>
        <v>11650</v>
      </c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6"/>
    </row>
    <row r="62" spans="1:110" ht="31.5" customHeight="1">
      <c r="A62" s="66" t="s">
        <v>172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7"/>
      <c r="AC62" s="57"/>
      <c r="AD62" s="58"/>
      <c r="AE62" s="58"/>
      <c r="AF62" s="58"/>
      <c r="AG62" s="58"/>
      <c r="AH62" s="58"/>
      <c r="AI62" s="58" t="s">
        <v>328</v>
      </c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5">
        <v>21000</v>
      </c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>
        <v>9350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>
        <f>BC62-BW62</f>
        <v>11650</v>
      </c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6"/>
    </row>
    <row r="63" spans="1:110" ht="39.75" customHeight="1">
      <c r="A63" s="66" t="s">
        <v>65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7"/>
      <c r="AC63" s="57"/>
      <c r="AD63" s="58"/>
      <c r="AE63" s="58"/>
      <c r="AF63" s="58"/>
      <c r="AG63" s="58"/>
      <c r="AH63" s="58"/>
      <c r="AI63" s="58" t="s">
        <v>329</v>
      </c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5">
        <f>BC64</f>
        <v>181800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>
        <f>BW64</f>
        <v>45450</v>
      </c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>
        <f t="shared" si="2"/>
        <v>136350</v>
      </c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6"/>
    </row>
    <row r="64" spans="1:110" ht="43.5" customHeight="1">
      <c r="A64" s="66" t="s">
        <v>171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7"/>
      <c r="AC64" s="57"/>
      <c r="AD64" s="58"/>
      <c r="AE64" s="58"/>
      <c r="AF64" s="58"/>
      <c r="AG64" s="58"/>
      <c r="AH64" s="58"/>
      <c r="AI64" s="58" t="s">
        <v>330</v>
      </c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5">
        <v>181800</v>
      </c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>
        <v>45450</v>
      </c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>
        <f t="shared" si="2"/>
        <v>136350</v>
      </c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6"/>
    </row>
    <row r="65" spans="1:110" s="51" customFormat="1" ht="21.75" customHeight="1">
      <c r="A65" s="167" t="s">
        <v>203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8"/>
      <c r="AC65" s="169"/>
      <c r="AD65" s="170"/>
      <c r="AE65" s="170"/>
      <c r="AF65" s="170"/>
      <c r="AG65" s="170"/>
      <c r="AH65" s="170"/>
      <c r="AI65" s="170" t="s">
        <v>341</v>
      </c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1">
        <f>SUM(BC66)</f>
        <v>525.15</v>
      </c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>
        <f>SUM(BW66)</f>
        <v>0</v>
      </c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>
        <f>BC65-BW65</f>
        <v>525.15</v>
      </c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2"/>
    </row>
    <row r="66" spans="1:110" ht="27" customHeight="1">
      <c r="A66" s="66" t="s">
        <v>339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7"/>
      <c r="AC66" s="57"/>
      <c r="AD66" s="58"/>
      <c r="AE66" s="58"/>
      <c r="AF66" s="58"/>
      <c r="AG66" s="58"/>
      <c r="AH66" s="58"/>
      <c r="AI66" s="58" t="s">
        <v>342</v>
      </c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5">
        <f>SUM(BC67)</f>
        <v>525.15</v>
      </c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>
        <f>SUM(BW67)</f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>
        <f>SUM(CO67)</f>
        <v>525.15</v>
      </c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6"/>
    </row>
    <row r="67" spans="1:110" ht="21" customHeight="1">
      <c r="A67" s="66" t="s">
        <v>340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7"/>
      <c r="AC67" s="57"/>
      <c r="AD67" s="58"/>
      <c r="AE67" s="58"/>
      <c r="AF67" s="58"/>
      <c r="AG67" s="58"/>
      <c r="AH67" s="58"/>
      <c r="AI67" s="58" t="s">
        <v>343</v>
      </c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5">
        <v>525.15</v>
      </c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>
        <v>0</v>
      </c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>
        <f>BC67-BW67</f>
        <v>525.15</v>
      </c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6"/>
    </row>
    <row r="68" spans="1:110" s="15" customFormat="1" ht="38.25" customHeight="1">
      <c r="A68" s="68" t="s">
        <v>173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9"/>
      <c r="AC68" s="70"/>
      <c r="AD68" s="71"/>
      <c r="AE68" s="71"/>
      <c r="AF68" s="71"/>
      <c r="AG68" s="71"/>
      <c r="AH68" s="71"/>
      <c r="AI68" s="71" t="s">
        <v>175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140">
        <f>SUM(BC69)</f>
        <v>-1200</v>
      </c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>
        <f>SUM(BW69)</f>
        <v>-1200</v>
      </c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>
        <f>SUM(CO69)</f>
        <v>0</v>
      </c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5"/>
    </row>
    <row r="69" spans="1:110" ht="42" customHeight="1">
      <c r="A69" s="66" t="s">
        <v>174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7"/>
      <c r="AC69" s="57"/>
      <c r="AD69" s="58"/>
      <c r="AE69" s="58"/>
      <c r="AF69" s="58"/>
      <c r="AG69" s="58"/>
      <c r="AH69" s="58"/>
      <c r="AI69" s="58" t="s">
        <v>331</v>
      </c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5">
        <v>-1200</v>
      </c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>
        <v>-1200</v>
      </c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>
        <f>BC69-BW69</f>
        <v>0</v>
      </c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6"/>
    </row>
  </sheetData>
  <sheetProtection/>
  <mergeCells count="365">
    <mergeCell ref="A67:AB67"/>
    <mergeCell ref="AC67:AH67"/>
    <mergeCell ref="AI67:BB67"/>
    <mergeCell ref="BC67:BV67"/>
    <mergeCell ref="BW67:CN67"/>
    <mergeCell ref="CO67:DF67"/>
    <mergeCell ref="A66:AB66"/>
    <mergeCell ref="AC66:AH66"/>
    <mergeCell ref="AI66:BB66"/>
    <mergeCell ref="BC66:BV66"/>
    <mergeCell ref="BW66:CN66"/>
    <mergeCell ref="CO66:DF66"/>
    <mergeCell ref="A65:AB65"/>
    <mergeCell ref="AC65:AH65"/>
    <mergeCell ref="AI65:BB65"/>
    <mergeCell ref="BC65:BV65"/>
    <mergeCell ref="BW65:CN65"/>
    <mergeCell ref="CO65:DF65"/>
    <mergeCell ref="BW49:CN49"/>
    <mergeCell ref="AI51:BB51"/>
    <mergeCell ref="BC51:BV51"/>
    <mergeCell ref="BW51:CN51"/>
    <mergeCell ref="CO51:DF51"/>
    <mergeCell ref="AI50:BB50"/>
    <mergeCell ref="BC50:BV50"/>
    <mergeCell ref="BW50:CN50"/>
    <mergeCell ref="CO50:DF50"/>
    <mergeCell ref="CO34:DD34"/>
    <mergeCell ref="BC35:BS35"/>
    <mergeCell ref="CO35:DD35"/>
    <mergeCell ref="A51:AB51"/>
    <mergeCell ref="AI48:BB48"/>
    <mergeCell ref="BC48:BV48"/>
    <mergeCell ref="BW48:CN48"/>
    <mergeCell ref="CO48:DF48"/>
    <mergeCell ref="A49:AB49"/>
    <mergeCell ref="AC49:AH49"/>
    <mergeCell ref="BC28:BS28"/>
    <mergeCell ref="BW28:CN28"/>
    <mergeCell ref="CO28:DD28"/>
    <mergeCell ref="A29:AB29"/>
    <mergeCell ref="AC29:AH29"/>
    <mergeCell ref="AI29:BB29"/>
    <mergeCell ref="BC29:BS29"/>
    <mergeCell ref="BW29:CN29"/>
    <mergeCell ref="CO29:DD29"/>
    <mergeCell ref="A57:AB57"/>
    <mergeCell ref="AC57:AH57"/>
    <mergeCell ref="AI57:BB57"/>
    <mergeCell ref="BC57:BV57"/>
    <mergeCell ref="BW57:CN57"/>
    <mergeCell ref="CO57:DF57"/>
    <mergeCell ref="A58:AB58"/>
    <mergeCell ref="AC58:AH58"/>
    <mergeCell ref="AI58:BB58"/>
    <mergeCell ref="BC58:BV58"/>
    <mergeCell ref="BW58:CN58"/>
    <mergeCell ref="CO58:DF58"/>
    <mergeCell ref="A62:AB62"/>
    <mergeCell ref="AC62:AH62"/>
    <mergeCell ref="AI62:BB62"/>
    <mergeCell ref="BC62:BV62"/>
    <mergeCell ref="BW62:CN62"/>
    <mergeCell ref="CO62:DF62"/>
    <mergeCell ref="A69:AB69"/>
    <mergeCell ref="AC69:AH69"/>
    <mergeCell ref="AI69:BB69"/>
    <mergeCell ref="BC69:BV69"/>
    <mergeCell ref="BW69:CN69"/>
    <mergeCell ref="CO69:DF69"/>
    <mergeCell ref="AI59:BB59"/>
    <mergeCell ref="BC59:BV59"/>
    <mergeCell ref="BW59:CN59"/>
    <mergeCell ref="CO59:DF59"/>
    <mergeCell ref="A68:AB68"/>
    <mergeCell ref="AC68:AH68"/>
    <mergeCell ref="AI68:BB68"/>
    <mergeCell ref="BC68:BV68"/>
    <mergeCell ref="BW68:CN68"/>
    <mergeCell ref="CO68:DF68"/>
    <mergeCell ref="A61:AB61"/>
    <mergeCell ref="AC61:AH61"/>
    <mergeCell ref="AI61:BB61"/>
    <mergeCell ref="BC61:BV61"/>
    <mergeCell ref="BW61:CN61"/>
    <mergeCell ref="CO61:DF61"/>
    <mergeCell ref="A64:AB64"/>
    <mergeCell ref="AC64:AH64"/>
    <mergeCell ref="AI64:BB64"/>
    <mergeCell ref="BC64:BV64"/>
    <mergeCell ref="BW64:CN64"/>
    <mergeCell ref="CO64:DF64"/>
    <mergeCell ref="A63:AB63"/>
    <mergeCell ref="AC63:AH63"/>
    <mergeCell ref="AI63:BB63"/>
    <mergeCell ref="BC63:BV63"/>
    <mergeCell ref="BW63:CN63"/>
    <mergeCell ref="CO63:DF63"/>
    <mergeCell ref="CO38:DF38"/>
    <mergeCell ref="CO36:DF36"/>
    <mergeCell ref="A60:AB60"/>
    <mergeCell ref="AC60:AH60"/>
    <mergeCell ref="AI60:BB60"/>
    <mergeCell ref="BC60:BV60"/>
    <mergeCell ref="BW60:CN60"/>
    <mergeCell ref="CO60:DF60"/>
    <mergeCell ref="A59:AB59"/>
    <mergeCell ref="AC59:AH59"/>
    <mergeCell ref="BW33:CN33"/>
    <mergeCell ref="BW35:CN35"/>
    <mergeCell ref="BW34:CN34"/>
    <mergeCell ref="AC41:AH41"/>
    <mergeCell ref="AI41:BB41"/>
    <mergeCell ref="BC41:BV41"/>
    <mergeCell ref="BW56:CN56"/>
    <mergeCell ref="CO56:DF56"/>
    <mergeCell ref="BC31:BV31"/>
    <mergeCell ref="CO31:DF31"/>
    <mergeCell ref="BC30:BV30"/>
    <mergeCell ref="CO30:DF30"/>
    <mergeCell ref="BC32:BV32"/>
    <mergeCell ref="CO32:DF32"/>
    <mergeCell ref="BC33:BS33"/>
    <mergeCell ref="CO33:DD33"/>
    <mergeCell ref="A38:AB38"/>
    <mergeCell ref="BC36:BV36"/>
    <mergeCell ref="A56:AB56"/>
    <mergeCell ref="AC56:AH56"/>
    <mergeCell ref="AI56:BB56"/>
    <mergeCell ref="BC56:BV56"/>
    <mergeCell ref="BC49:BV49"/>
    <mergeCell ref="BC1:DD1"/>
    <mergeCell ref="CO15:DF15"/>
    <mergeCell ref="BW22:CN22"/>
    <mergeCell ref="CO14:DF14"/>
    <mergeCell ref="CO16:DF16"/>
    <mergeCell ref="CO18:DF18"/>
    <mergeCell ref="CO20:DF20"/>
    <mergeCell ref="BW17:CN17"/>
    <mergeCell ref="BW20:CN20"/>
    <mergeCell ref="BC21:BS21"/>
    <mergeCell ref="CO37:DF37"/>
    <mergeCell ref="BW14:CN14"/>
    <mergeCell ref="BC18:BV18"/>
    <mergeCell ref="CO17:DF17"/>
    <mergeCell ref="BW52:CN52"/>
    <mergeCell ref="BC52:BV52"/>
    <mergeCell ref="BC38:BV38"/>
    <mergeCell ref="BW46:CN46"/>
    <mergeCell ref="BC46:BV46"/>
    <mergeCell ref="CO39:DF39"/>
    <mergeCell ref="BW55:CN55"/>
    <mergeCell ref="CO53:DF53"/>
    <mergeCell ref="BC55:BV55"/>
    <mergeCell ref="CO55:DF55"/>
    <mergeCell ref="BC53:BV53"/>
    <mergeCell ref="BW54:CN54"/>
    <mergeCell ref="BW53:CN53"/>
    <mergeCell ref="AC53:AH53"/>
    <mergeCell ref="AI53:BB53"/>
    <mergeCell ref="AC54:AH54"/>
    <mergeCell ref="A53:AB53"/>
    <mergeCell ref="A54:AB54"/>
    <mergeCell ref="A55:AB55"/>
    <mergeCell ref="AC55:AH55"/>
    <mergeCell ref="AI55:BB55"/>
    <mergeCell ref="AI54:BB54"/>
    <mergeCell ref="BW45:CN45"/>
    <mergeCell ref="BW40:CN40"/>
    <mergeCell ref="CO54:DF54"/>
    <mergeCell ref="BC54:BV54"/>
    <mergeCell ref="CO47:DF47"/>
    <mergeCell ref="CO42:DF42"/>
    <mergeCell ref="CO44:DF44"/>
    <mergeCell ref="CO43:DF43"/>
    <mergeCell ref="CO41:DF41"/>
    <mergeCell ref="CO49:DF49"/>
    <mergeCell ref="CO52:DF52"/>
    <mergeCell ref="CO46:DF46"/>
    <mergeCell ref="CO45:DF45"/>
    <mergeCell ref="BW47:CN47"/>
    <mergeCell ref="BW41:CN41"/>
    <mergeCell ref="BW39:CN39"/>
    <mergeCell ref="BW42:CN42"/>
    <mergeCell ref="BW44:CN44"/>
    <mergeCell ref="BW43:CN43"/>
    <mergeCell ref="CO40:DF40"/>
    <mergeCell ref="BW36:CN36"/>
    <mergeCell ref="AI26:BB26"/>
    <mergeCell ref="BW38:CN38"/>
    <mergeCell ref="BW37:CN37"/>
    <mergeCell ref="BW32:CN32"/>
    <mergeCell ref="BC26:BS26"/>
    <mergeCell ref="BW30:CN30"/>
    <mergeCell ref="BW31:CN31"/>
    <mergeCell ref="BC37:BV37"/>
    <mergeCell ref="BC27:BS27"/>
    <mergeCell ref="CO27:DD27"/>
    <mergeCell ref="CO25:DD25"/>
    <mergeCell ref="BW27:CN27"/>
    <mergeCell ref="CO21:DD21"/>
    <mergeCell ref="CO22:DD22"/>
    <mergeCell ref="BC25:BS25"/>
    <mergeCell ref="BC23:BS23"/>
    <mergeCell ref="BC24:BS24"/>
    <mergeCell ref="BW26:CN26"/>
    <mergeCell ref="CO23:DD23"/>
    <mergeCell ref="BC20:BV20"/>
    <mergeCell ref="CO5:DF5"/>
    <mergeCell ref="CO6:DF6"/>
    <mergeCell ref="CO26:DD26"/>
    <mergeCell ref="CO24:DD24"/>
    <mergeCell ref="BW21:CN21"/>
    <mergeCell ref="BC17:BV17"/>
    <mergeCell ref="BW25:CN25"/>
    <mergeCell ref="BW24:CN24"/>
    <mergeCell ref="BW23:CN23"/>
    <mergeCell ref="BW16:CN16"/>
    <mergeCell ref="BC12:BV12"/>
    <mergeCell ref="BW12:CN12"/>
    <mergeCell ref="BW15:CN15"/>
    <mergeCell ref="BC15:BV15"/>
    <mergeCell ref="BC22:BS22"/>
    <mergeCell ref="BC16:BV16"/>
    <mergeCell ref="BW18:CN18"/>
    <mergeCell ref="BC19:BV19"/>
    <mergeCell ref="BW19:CN19"/>
    <mergeCell ref="CO3:DF3"/>
    <mergeCell ref="BS5:BX5"/>
    <mergeCell ref="A8:AO8"/>
    <mergeCell ref="T3:CM3"/>
    <mergeCell ref="S7:CA7"/>
    <mergeCell ref="AP5:BM5"/>
    <mergeCell ref="BN5:BQ5"/>
    <mergeCell ref="CO4:DF4"/>
    <mergeCell ref="CO10:DF10"/>
    <mergeCell ref="AP8:CA8"/>
    <mergeCell ref="A12:AB12"/>
    <mergeCell ref="CO7:DF7"/>
    <mergeCell ref="CO8:DF8"/>
    <mergeCell ref="A11:DF11"/>
    <mergeCell ref="CO12:DF12"/>
    <mergeCell ref="AC12:AH12"/>
    <mergeCell ref="CO9:DF9"/>
    <mergeCell ref="AI12:BB12"/>
    <mergeCell ref="AC13:AH13"/>
    <mergeCell ref="BC13:BV13"/>
    <mergeCell ref="A14:AB14"/>
    <mergeCell ref="A13:AB13"/>
    <mergeCell ref="CO13:DF13"/>
    <mergeCell ref="BW13:CN13"/>
    <mergeCell ref="BC14:BV14"/>
    <mergeCell ref="AI13:BB13"/>
    <mergeCell ref="AC14:AH14"/>
    <mergeCell ref="AI24:BB24"/>
    <mergeCell ref="AI15:BB15"/>
    <mergeCell ref="AI14:BB14"/>
    <mergeCell ref="A24:AB24"/>
    <mergeCell ref="AC15:AH15"/>
    <mergeCell ref="AI16:BB16"/>
    <mergeCell ref="AC23:AH23"/>
    <mergeCell ref="AI20:BB20"/>
    <mergeCell ref="A21:AB21"/>
    <mergeCell ref="AI21:BB21"/>
    <mergeCell ref="AI17:BB17"/>
    <mergeCell ref="AC17:AH17"/>
    <mergeCell ref="A19:AB19"/>
    <mergeCell ref="AC18:AH18"/>
    <mergeCell ref="A20:AB20"/>
    <mergeCell ref="AC20:AH20"/>
    <mergeCell ref="AI19:BB19"/>
    <mergeCell ref="AC22:AH22"/>
    <mergeCell ref="A16:AB16"/>
    <mergeCell ref="A17:AB17"/>
    <mergeCell ref="AC40:AH40"/>
    <mergeCell ref="AC39:AH39"/>
    <mergeCell ref="A40:AB40"/>
    <mergeCell ref="A35:AB35"/>
    <mergeCell ref="AC35:AH35"/>
    <mergeCell ref="A36:AB36"/>
    <mergeCell ref="A37:AB37"/>
    <mergeCell ref="A41:AB41"/>
    <mergeCell ref="A15:AB15"/>
    <mergeCell ref="A42:AB42"/>
    <mergeCell ref="A26:AB26"/>
    <mergeCell ref="AC16:AH16"/>
    <mergeCell ref="A22:AB22"/>
    <mergeCell ref="A23:AB23"/>
    <mergeCell ref="A39:AB39"/>
    <mergeCell ref="A28:AB28"/>
    <mergeCell ref="AC19:AH19"/>
    <mergeCell ref="AI23:BB23"/>
    <mergeCell ref="A18:AB18"/>
    <mergeCell ref="AC21:AH21"/>
    <mergeCell ref="A33:AB33"/>
    <mergeCell ref="AC33:AH33"/>
    <mergeCell ref="AI33:BB33"/>
    <mergeCell ref="AI22:BB22"/>
    <mergeCell ref="AI18:BB18"/>
    <mergeCell ref="AC32:AH32"/>
    <mergeCell ref="AC26:AH26"/>
    <mergeCell ref="AI25:BB25"/>
    <mergeCell ref="AC37:AH37"/>
    <mergeCell ref="AI37:BB37"/>
    <mergeCell ref="AI36:BB36"/>
    <mergeCell ref="AI34:BB34"/>
    <mergeCell ref="AI32:BB32"/>
    <mergeCell ref="AI27:BB27"/>
    <mergeCell ref="AC28:AH28"/>
    <mergeCell ref="AI28:BB28"/>
    <mergeCell ref="AI35:BB35"/>
    <mergeCell ref="AC36:AH36"/>
    <mergeCell ref="BC47:BV47"/>
    <mergeCell ref="AI30:BB30"/>
    <mergeCell ref="AC30:AH30"/>
    <mergeCell ref="AI47:BB47"/>
    <mergeCell ref="AI42:BB42"/>
    <mergeCell ref="AC31:AH31"/>
    <mergeCell ref="BC40:BV40"/>
    <mergeCell ref="AI31:BB31"/>
    <mergeCell ref="AI38:BB38"/>
    <mergeCell ref="AI43:BB43"/>
    <mergeCell ref="BC43:BV43"/>
    <mergeCell ref="BC42:BV42"/>
    <mergeCell ref="BC44:BV44"/>
    <mergeCell ref="AI45:BB45"/>
    <mergeCell ref="BC34:BS34"/>
    <mergeCell ref="BC39:BV39"/>
    <mergeCell ref="A25:AB25"/>
    <mergeCell ref="AC25:AH25"/>
    <mergeCell ref="AC27:AH27"/>
    <mergeCell ref="A27:AB27"/>
    <mergeCell ref="A32:AB32"/>
    <mergeCell ref="A34:AB34"/>
    <mergeCell ref="A31:AB31"/>
    <mergeCell ref="A30:AB30"/>
    <mergeCell ref="AC34:AH34"/>
    <mergeCell ref="A46:AB46"/>
    <mergeCell ref="AC46:AH46"/>
    <mergeCell ref="AC44:AH44"/>
    <mergeCell ref="AC43:AH43"/>
    <mergeCell ref="A45:AB45"/>
    <mergeCell ref="A43:AB43"/>
    <mergeCell ref="AC45:AH45"/>
    <mergeCell ref="A44:AB44"/>
    <mergeCell ref="A52:AB52"/>
    <mergeCell ref="AC52:AH52"/>
    <mergeCell ref="AI52:BB52"/>
    <mergeCell ref="A47:AB47"/>
    <mergeCell ref="AC47:AH47"/>
    <mergeCell ref="A48:AB48"/>
    <mergeCell ref="AC48:AH48"/>
    <mergeCell ref="A50:AB50"/>
    <mergeCell ref="AC50:AH50"/>
    <mergeCell ref="AI49:BB49"/>
    <mergeCell ref="CO19:DF19"/>
    <mergeCell ref="AC51:AH51"/>
    <mergeCell ref="AI46:BB46"/>
    <mergeCell ref="AC42:AH42"/>
    <mergeCell ref="AC24:AH24"/>
    <mergeCell ref="AC38:AH38"/>
    <mergeCell ref="AI40:BB40"/>
    <mergeCell ref="AI39:BB39"/>
    <mergeCell ref="BC45:BV45"/>
    <mergeCell ref="AI44:BB44"/>
  </mergeCells>
  <printOptions/>
  <pageMargins left="0.5905511811023623" right="0.3937007874015748" top="0.5905511811023623" bottom="0.3937007874015748" header="0.1968503937007874" footer="0.1968503937007874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34"/>
  <sheetViews>
    <sheetView view="pageBreakPreview" zoomScale="130" zoomScaleSheetLayoutView="130" zoomScalePageLayoutView="0" workbookViewId="0" topLeftCell="A1">
      <selection activeCell="CO135" sqref="CO135"/>
    </sheetView>
  </sheetViews>
  <sheetFormatPr defaultColWidth="0.875" defaultRowHeight="12.75"/>
  <cols>
    <col min="1" max="27" width="0.875" style="1" customWidth="1"/>
    <col min="28" max="28" width="13.75390625" style="1" customWidth="1"/>
    <col min="29" max="50" width="0.875" style="1" customWidth="1"/>
    <col min="51" max="51" width="4.25390625" style="1" customWidth="1"/>
    <col min="52" max="63" width="0.875" style="1" customWidth="1"/>
    <col min="64" max="64" width="0.2421875" style="1" customWidth="1"/>
    <col min="65" max="66" width="0.875" style="1" hidden="1" customWidth="1"/>
    <col min="67" max="67" width="0.12890625" style="1" customWidth="1"/>
    <col min="68" max="68" width="0.875" style="1" customWidth="1"/>
    <col min="69" max="69" width="0.2421875" style="1" customWidth="1"/>
    <col min="70" max="70" width="0.875" style="1" hidden="1" customWidth="1"/>
    <col min="71" max="71" width="0.37109375" style="1" customWidth="1"/>
    <col min="72" max="72" width="0.74609375" style="1" hidden="1" customWidth="1"/>
    <col min="73" max="74" width="0.875" style="1" hidden="1" customWidth="1"/>
    <col min="75" max="87" width="0.875" style="1" customWidth="1"/>
    <col min="88" max="89" width="0.2421875" style="1" customWidth="1"/>
    <col min="90" max="90" width="0.6171875" style="1" customWidth="1"/>
    <col min="91" max="92" width="0.875" style="1" hidden="1" customWidth="1"/>
    <col min="93" max="102" width="0.875" style="1" customWidth="1"/>
    <col min="103" max="103" width="0.6171875" style="1" customWidth="1"/>
    <col min="104" max="104" width="0.875" style="1" hidden="1" customWidth="1"/>
    <col min="105" max="105" width="0.875" style="1" customWidth="1"/>
    <col min="106" max="106" width="0.6171875" style="1" customWidth="1"/>
    <col min="107" max="108" width="0.875" style="1" hidden="1" customWidth="1"/>
    <col min="109" max="110" width="0.875" style="1" customWidth="1"/>
    <col min="111" max="111" width="0.2421875" style="1" hidden="1" customWidth="1"/>
    <col min="112" max="115" width="0.875" style="1" hidden="1" customWidth="1"/>
    <col min="116" max="16384" width="0.875" style="1" customWidth="1"/>
  </cols>
  <sheetData>
    <row r="1" ht="12">
      <c r="DF1" s="4" t="s">
        <v>28</v>
      </c>
    </row>
    <row r="2" spans="1:110" s="3" customFormat="1" ht="21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</row>
    <row r="3" spans="1:115" ht="37.5" customHeight="1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 t="s">
        <v>1</v>
      </c>
      <c r="AD3" s="121"/>
      <c r="AE3" s="121"/>
      <c r="AF3" s="121"/>
      <c r="AG3" s="121"/>
      <c r="AH3" s="121"/>
      <c r="AI3" s="121" t="s">
        <v>42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 t="s">
        <v>37</v>
      </c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 t="s">
        <v>2</v>
      </c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 t="s">
        <v>3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42"/>
      <c r="DH3" s="42"/>
      <c r="DI3" s="42"/>
      <c r="DJ3" s="42"/>
      <c r="DK3" s="42"/>
    </row>
    <row r="4" spans="1:115" s="9" customFormat="1" ht="12" customHeight="1" thickBot="1">
      <c r="A4" s="113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0">
        <v>2</v>
      </c>
      <c r="AD4" s="110"/>
      <c r="AE4" s="110"/>
      <c r="AF4" s="110"/>
      <c r="AG4" s="110"/>
      <c r="AH4" s="110"/>
      <c r="AI4" s="110">
        <v>3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>
        <v>4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>
        <v>5</v>
      </c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43"/>
      <c r="DH4" s="43"/>
      <c r="DI4" s="43"/>
      <c r="DJ4" s="43"/>
      <c r="DK4" s="43"/>
    </row>
    <row r="5" spans="1:115" ht="15" customHeight="1">
      <c r="A5" s="229" t="s">
        <v>30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231" t="s">
        <v>13</v>
      </c>
      <c r="AD5" s="232"/>
      <c r="AE5" s="232"/>
      <c r="AF5" s="232"/>
      <c r="AG5" s="232"/>
      <c r="AH5" s="232"/>
      <c r="AI5" s="232" t="s">
        <v>6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6">
        <f>SUM(AZ7,AZ61,AZ71,AZ83,AZ91,AZ107,AZ115)</f>
        <v>13996842.700000001</v>
      </c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>
        <f>SUM(BW7,BW61,BW71,BW83,BW91,BW107,BW115)</f>
        <v>3358988.02</v>
      </c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>
        <f>SUM(CO7,CO61,CO71,CO83,CO91,CO107,CO115)</f>
        <v>10637854.68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44"/>
      <c r="DH5" s="44"/>
      <c r="DI5" s="44"/>
      <c r="DJ5" s="44"/>
      <c r="DK5" s="44"/>
    </row>
    <row r="6" spans="1:115" ht="15" customHeight="1">
      <c r="A6" s="223" t="s">
        <v>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4"/>
      <c r="AC6" s="233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44"/>
      <c r="DH6" s="44"/>
      <c r="DI6" s="44"/>
      <c r="DJ6" s="44"/>
      <c r="DK6" s="44"/>
    </row>
    <row r="7" spans="1:115" s="14" customFormat="1" ht="15" customHeight="1">
      <c r="A7" s="234" t="s">
        <v>67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5"/>
      <c r="AC7" s="107"/>
      <c r="AD7" s="106"/>
      <c r="AE7" s="106"/>
      <c r="AF7" s="106"/>
      <c r="AG7" s="106"/>
      <c r="AH7" s="106"/>
      <c r="AI7" s="226" t="s">
        <v>294</v>
      </c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7">
        <f>SUM(AZ8,AZ14,AZ18,AZ20)</f>
        <v>4608558.72</v>
      </c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>
        <f>SUM(BW8,BW14,BW18,BW20)</f>
        <v>1160380.75</v>
      </c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>
        <f aca="true" t="shared" si="0" ref="CO7:CO25">AZ7-BW7</f>
        <v>3448177.9699999997</v>
      </c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45"/>
      <c r="DH7" s="45"/>
      <c r="DI7" s="45"/>
      <c r="DJ7" s="45"/>
      <c r="DK7" s="45"/>
    </row>
    <row r="8" spans="1:115" ht="45" customHeight="1">
      <c r="A8" s="204" t="s">
        <v>310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5"/>
      <c r="AC8" s="57"/>
      <c r="AD8" s="58"/>
      <c r="AE8" s="58"/>
      <c r="AF8" s="58"/>
      <c r="AG8" s="58"/>
      <c r="AH8" s="58"/>
      <c r="AI8" s="174" t="s">
        <v>295</v>
      </c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5">
        <f>SUM(AZ9)</f>
        <v>2706014.5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>
        <f>SUM(BW9)</f>
        <v>534895.1</v>
      </c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>
        <f t="shared" si="0"/>
        <v>2171119.4</v>
      </c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44"/>
      <c r="DH8" s="44"/>
      <c r="DI8" s="44"/>
      <c r="DJ8" s="44"/>
      <c r="DK8" s="44"/>
    </row>
    <row r="9" spans="1:115" ht="21" customHeight="1">
      <c r="A9" s="204" t="s">
        <v>311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5"/>
      <c r="AC9" s="57"/>
      <c r="AD9" s="58"/>
      <c r="AE9" s="58"/>
      <c r="AF9" s="58"/>
      <c r="AG9" s="58"/>
      <c r="AH9" s="58"/>
      <c r="AI9" s="174" t="s">
        <v>296</v>
      </c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5">
        <f>SUM(AZ10:BV13)</f>
        <v>2706014.5</v>
      </c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>
        <f>SUM(BW10:CN13)</f>
        <v>534895.1</v>
      </c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>
        <f t="shared" si="0"/>
        <v>2171119.4</v>
      </c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44"/>
      <c r="DH9" s="44"/>
      <c r="DI9" s="44"/>
      <c r="DJ9" s="44"/>
      <c r="DK9" s="44"/>
    </row>
    <row r="10" spans="1:115" ht="15" customHeight="1">
      <c r="A10" s="204" t="s">
        <v>180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57"/>
      <c r="AD10" s="58"/>
      <c r="AE10" s="58"/>
      <c r="AF10" s="58"/>
      <c r="AG10" s="58"/>
      <c r="AH10" s="58"/>
      <c r="AI10" s="174" t="s">
        <v>297</v>
      </c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5">
        <f>SUM(AZ29,AZ38)</f>
        <v>2024714.5</v>
      </c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>
        <f>SUM(BW29,BW38)</f>
        <v>352778.43</v>
      </c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>
        <f t="shared" si="0"/>
        <v>1671936.07</v>
      </c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44"/>
      <c r="DH10" s="44"/>
      <c r="DI10" s="44"/>
      <c r="DJ10" s="44"/>
      <c r="DK10" s="44"/>
    </row>
    <row r="11" spans="1:115" ht="23.25" customHeight="1">
      <c r="A11" s="204" t="s">
        <v>333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  <c r="AC11" s="57"/>
      <c r="AD11" s="58"/>
      <c r="AE11" s="58"/>
      <c r="AF11" s="58"/>
      <c r="AG11" s="58"/>
      <c r="AH11" s="58"/>
      <c r="AI11" s="174" t="s">
        <v>337</v>
      </c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>
        <f>SUM(AZ39)</f>
        <v>3000</v>
      </c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>
        <f>SUM(BW39)</f>
        <v>0</v>
      </c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>
        <f>AZ11-BW11</f>
        <v>3000</v>
      </c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44"/>
      <c r="DH11" s="44"/>
      <c r="DI11" s="44"/>
      <c r="DJ11" s="44"/>
      <c r="DK11" s="44"/>
    </row>
    <row r="12" spans="1:115" ht="42.75" customHeight="1">
      <c r="A12" s="204" t="s">
        <v>187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5"/>
      <c r="AC12" s="57"/>
      <c r="AD12" s="58"/>
      <c r="AE12" s="58"/>
      <c r="AF12" s="58"/>
      <c r="AG12" s="58"/>
      <c r="AH12" s="58"/>
      <c r="AI12" s="174" t="s">
        <v>298</v>
      </c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5">
        <f>SUM(AZ34)</f>
        <v>67200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>
        <f>SUM(BW34)</f>
        <v>10628</v>
      </c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>
        <f>AZ12-BW12</f>
        <v>56572</v>
      </c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44"/>
      <c r="DH12" s="44"/>
      <c r="DI12" s="44"/>
      <c r="DJ12" s="44"/>
      <c r="DK12" s="44"/>
    </row>
    <row r="13" spans="1:115" ht="30.75" customHeight="1">
      <c r="A13" s="204" t="s">
        <v>181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5"/>
      <c r="AC13" s="57"/>
      <c r="AD13" s="58"/>
      <c r="AE13" s="58"/>
      <c r="AF13" s="58"/>
      <c r="AG13" s="58"/>
      <c r="AH13" s="58"/>
      <c r="AI13" s="174" t="s">
        <v>299</v>
      </c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5">
        <f>SUM(AZ30,AZ40)</f>
        <v>611100</v>
      </c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95">
        <f>SUM(BW30,BW40)</f>
        <v>171488.66999999998</v>
      </c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175">
        <f t="shared" si="0"/>
        <v>439611.33</v>
      </c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44"/>
      <c r="DH13" s="44"/>
      <c r="DI13" s="44"/>
      <c r="DJ13" s="44"/>
      <c r="DK13" s="44"/>
    </row>
    <row r="14" spans="1:115" ht="21.75" customHeight="1">
      <c r="A14" s="204" t="s">
        <v>195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5"/>
      <c r="AC14" s="57"/>
      <c r="AD14" s="58"/>
      <c r="AE14" s="58"/>
      <c r="AF14" s="58"/>
      <c r="AG14" s="58"/>
      <c r="AH14" s="58"/>
      <c r="AI14" s="174" t="s">
        <v>300</v>
      </c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5">
        <f>SUM(AZ15)</f>
        <v>1600942.22</v>
      </c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>
        <f>SUM(BW15)</f>
        <v>579855.6499999999</v>
      </c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>
        <f t="shared" si="0"/>
        <v>1021086.5700000001</v>
      </c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44"/>
      <c r="DH14" s="44"/>
      <c r="DI14" s="44"/>
      <c r="DJ14" s="44"/>
      <c r="DK14" s="44"/>
    </row>
    <row r="15" spans="1:115" ht="18.75" customHeight="1">
      <c r="A15" s="204" t="s">
        <v>196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5"/>
      <c r="AC15" s="57"/>
      <c r="AD15" s="58"/>
      <c r="AE15" s="58"/>
      <c r="AF15" s="58"/>
      <c r="AG15" s="58"/>
      <c r="AH15" s="58"/>
      <c r="AI15" s="174" t="s">
        <v>301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5">
        <f>SUM(AZ16,AZ17)</f>
        <v>1600942.22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>
        <f>SUM(BW16,BW17)</f>
        <v>579855.6499999999</v>
      </c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>
        <f t="shared" si="0"/>
        <v>1021086.5700000001</v>
      </c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44"/>
      <c r="DH15" s="44"/>
      <c r="DI15" s="44"/>
      <c r="DJ15" s="44"/>
      <c r="DK15" s="44"/>
    </row>
    <row r="16" spans="1:115" ht="21" customHeight="1">
      <c r="A16" s="204" t="s">
        <v>197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5"/>
      <c r="AC16" s="57"/>
      <c r="AD16" s="58"/>
      <c r="AE16" s="58"/>
      <c r="AF16" s="58"/>
      <c r="AG16" s="58"/>
      <c r="AH16" s="58"/>
      <c r="AI16" s="174" t="s">
        <v>302</v>
      </c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5">
        <f>SUM(AZ43)</f>
        <v>192876</v>
      </c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>
        <f>SUM(BW43)</f>
        <v>35060.33</v>
      </c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>
        <f t="shared" si="0"/>
        <v>157815.66999999998</v>
      </c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44"/>
      <c r="DH16" s="44"/>
      <c r="DI16" s="44"/>
      <c r="DJ16" s="44"/>
      <c r="DK16" s="44"/>
    </row>
    <row r="17" spans="1:115" ht="21" customHeight="1">
      <c r="A17" s="204" t="s">
        <v>199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5"/>
      <c r="AC17" s="57"/>
      <c r="AD17" s="58"/>
      <c r="AE17" s="58"/>
      <c r="AF17" s="58"/>
      <c r="AG17" s="58"/>
      <c r="AH17" s="58"/>
      <c r="AI17" s="174" t="s">
        <v>303</v>
      </c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5">
        <f>SUM(AZ44,AZ57)</f>
        <v>1408066.22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>
        <f>SUM(BW44,BW57)</f>
        <v>544795.32</v>
      </c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>
        <f t="shared" si="0"/>
        <v>863270.9</v>
      </c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44"/>
      <c r="DH17" s="44"/>
      <c r="DI17" s="44"/>
      <c r="DJ17" s="44"/>
      <c r="DK17" s="44"/>
    </row>
    <row r="18" spans="1:115" ht="15" customHeight="1">
      <c r="A18" s="176" t="s">
        <v>202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57"/>
      <c r="AD18" s="58"/>
      <c r="AE18" s="58"/>
      <c r="AF18" s="58"/>
      <c r="AG18" s="58"/>
      <c r="AH18" s="58"/>
      <c r="AI18" s="174" t="s">
        <v>304</v>
      </c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>
        <f>SUM(AZ19)</f>
        <v>37294</v>
      </c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>
        <f>SUM(BW19)</f>
        <v>6228</v>
      </c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>
        <f t="shared" si="0"/>
        <v>31066</v>
      </c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44"/>
      <c r="DH18" s="44"/>
      <c r="DI18" s="44"/>
      <c r="DJ18" s="44"/>
      <c r="DK18" s="44"/>
    </row>
    <row r="19" spans="1:115" ht="15.75" customHeight="1">
      <c r="A19" s="176" t="s">
        <v>203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  <c r="AC19" s="57"/>
      <c r="AD19" s="58"/>
      <c r="AE19" s="58"/>
      <c r="AF19" s="58"/>
      <c r="AG19" s="58"/>
      <c r="AH19" s="58"/>
      <c r="AI19" s="174" t="s">
        <v>305</v>
      </c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>
        <f>SUM(AZ46)</f>
        <v>37294</v>
      </c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>
        <f>SUM(BW45)</f>
        <v>6228</v>
      </c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>
        <f t="shared" si="0"/>
        <v>31066</v>
      </c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44"/>
      <c r="DH19" s="44"/>
      <c r="DI19" s="44"/>
      <c r="DJ19" s="44"/>
      <c r="DK19" s="44"/>
    </row>
    <row r="20" spans="1:115" ht="15" customHeight="1">
      <c r="A20" s="204" t="s">
        <v>208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5"/>
      <c r="AC20" s="57"/>
      <c r="AD20" s="58"/>
      <c r="AE20" s="58"/>
      <c r="AF20" s="58"/>
      <c r="AG20" s="58"/>
      <c r="AH20" s="58"/>
      <c r="AI20" s="174" t="s">
        <v>306</v>
      </c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>
        <f>SUM(AZ21,AZ25)</f>
        <v>264308</v>
      </c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>
        <f>SUM(BW21,BW25)</f>
        <v>39402</v>
      </c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>
        <f t="shared" si="0"/>
        <v>224906</v>
      </c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44"/>
      <c r="DH20" s="44"/>
      <c r="DI20" s="44"/>
      <c r="DJ20" s="44"/>
      <c r="DK20" s="44"/>
    </row>
    <row r="21" spans="1:115" ht="15" customHeight="1">
      <c r="A21" s="204" t="s">
        <v>209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5"/>
      <c r="AC21" s="57"/>
      <c r="AD21" s="58"/>
      <c r="AE21" s="58"/>
      <c r="AF21" s="58"/>
      <c r="AG21" s="58"/>
      <c r="AH21" s="58"/>
      <c r="AI21" s="174" t="s">
        <v>307</v>
      </c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>
        <f>SUM(AZ22:BV24)</f>
        <v>97108</v>
      </c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>
        <f>SUM(BW22:CN24)</f>
        <v>39402</v>
      </c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>
        <f t="shared" si="0"/>
        <v>57706</v>
      </c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44"/>
      <c r="DH21" s="44"/>
      <c r="DI21" s="44"/>
      <c r="DJ21" s="44"/>
      <c r="DK21" s="44"/>
    </row>
    <row r="22" spans="1:115" ht="15" customHeight="1">
      <c r="A22" s="204" t="s">
        <v>210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5"/>
      <c r="AC22" s="57"/>
      <c r="AD22" s="58"/>
      <c r="AE22" s="58"/>
      <c r="AF22" s="58"/>
      <c r="AG22" s="58"/>
      <c r="AH22" s="58"/>
      <c r="AI22" s="174" t="s">
        <v>308</v>
      </c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>
        <f>SUM(AZ49)</f>
        <v>38303</v>
      </c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>
        <f>SUM(BW49)</f>
        <v>9700</v>
      </c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>
        <f t="shared" si="0"/>
        <v>28603</v>
      </c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44"/>
      <c r="DH22" s="44"/>
      <c r="DI22" s="44"/>
      <c r="DJ22" s="44"/>
      <c r="DK22" s="44"/>
    </row>
    <row r="23" spans="1:115" ht="15" customHeight="1">
      <c r="A23" s="204" t="s">
        <v>211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5"/>
      <c r="AC23" s="57"/>
      <c r="AD23" s="58"/>
      <c r="AE23" s="58"/>
      <c r="AF23" s="58"/>
      <c r="AG23" s="58"/>
      <c r="AH23" s="58"/>
      <c r="AI23" s="174" t="s">
        <v>312</v>
      </c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5">
        <f>SUM(AZ50)</f>
        <v>38805</v>
      </c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>
        <f>SUM(BW50)</f>
        <v>9702</v>
      </c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>
        <f t="shared" si="0"/>
        <v>29103</v>
      </c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44"/>
      <c r="DH23" s="44"/>
      <c r="DI23" s="44"/>
      <c r="DJ23" s="44"/>
      <c r="DK23" s="44"/>
    </row>
    <row r="24" spans="1:115" ht="15" customHeight="1">
      <c r="A24" s="204" t="s">
        <v>222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  <c r="AC24" s="57"/>
      <c r="AD24" s="58"/>
      <c r="AE24" s="58"/>
      <c r="AF24" s="58"/>
      <c r="AG24" s="58"/>
      <c r="AH24" s="58"/>
      <c r="AI24" s="174" t="s">
        <v>309</v>
      </c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5">
        <f>SUM(AZ59)</f>
        <v>20000</v>
      </c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>
        <f>SUM(BW59)</f>
        <v>20000</v>
      </c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>
        <f>AZ24-BW24</f>
        <v>0</v>
      </c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44"/>
      <c r="DH24" s="44"/>
      <c r="DI24" s="44"/>
      <c r="DJ24" s="44"/>
      <c r="DK24" s="44"/>
    </row>
    <row r="25" spans="1:115" ht="15" customHeight="1">
      <c r="A25" s="204" t="s">
        <v>336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57"/>
      <c r="AD25" s="58"/>
      <c r="AE25" s="58"/>
      <c r="AF25" s="58"/>
      <c r="AG25" s="58"/>
      <c r="AH25" s="58"/>
      <c r="AI25" s="174" t="s">
        <v>338</v>
      </c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5">
        <f>SUM(AZ53)</f>
        <v>167200</v>
      </c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>
        <f>SUM(BW53)</f>
        <v>0</v>
      </c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>
        <f t="shared" si="0"/>
        <v>167200</v>
      </c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44"/>
      <c r="DH25" s="44"/>
      <c r="DI25" s="44"/>
      <c r="DJ25" s="44"/>
      <c r="DK25" s="44"/>
    </row>
    <row r="26" spans="1:115" s="18" customFormat="1" ht="34.5" customHeight="1">
      <c r="A26" s="183" t="s">
        <v>68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4"/>
      <c r="AC26" s="238"/>
      <c r="AD26" s="239"/>
      <c r="AE26" s="239"/>
      <c r="AF26" s="239"/>
      <c r="AG26" s="239"/>
      <c r="AH26" s="239"/>
      <c r="AI26" s="239" t="s">
        <v>214</v>
      </c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02">
        <f>SUM(AZ27)</f>
        <v>619800</v>
      </c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>
        <f>SUM(BW27)</f>
        <v>105790.63</v>
      </c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>
        <f aca="true" t="shared" si="1" ref="CO26:CO55">AZ26-BW26</f>
        <v>514009.37</v>
      </c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46"/>
      <c r="DH26" s="46"/>
      <c r="DI26" s="46"/>
      <c r="DJ26" s="46"/>
      <c r="DK26" s="46"/>
    </row>
    <row r="27" spans="1:115" ht="38.25" customHeight="1">
      <c r="A27" s="204" t="s">
        <v>183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5"/>
      <c r="AC27" s="57"/>
      <c r="AD27" s="58"/>
      <c r="AE27" s="58"/>
      <c r="AF27" s="58"/>
      <c r="AG27" s="58"/>
      <c r="AH27" s="58"/>
      <c r="AI27" s="174" t="s">
        <v>179</v>
      </c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92">
        <f>AZ28</f>
        <v>619800</v>
      </c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>
        <f>BW28</f>
        <v>105790.63</v>
      </c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>
        <f>AZ27-BW27</f>
        <v>514009.37</v>
      </c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44"/>
      <c r="DH27" s="44"/>
      <c r="DI27" s="44"/>
      <c r="DJ27" s="44"/>
      <c r="DK27" s="44"/>
    </row>
    <row r="28" spans="1:115" ht="24" customHeight="1">
      <c r="A28" s="204" t="s">
        <v>182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57"/>
      <c r="AD28" s="58"/>
      <c r="AE28" s="58"/>
      <c r="AF28" s="58"/>
      <c r="AG28" s="58"/>
      <c r="AH28" s="58"/>
      <c r="AI28" s="174" t="s">
        <v>178</v>
      </c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92">
        <f>AZ29+AZ30</f>
        <v>619800</v>
      </c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>
        <f>BW29+BW30</f>
        <v>105790.63</v>
      </c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>
        <f t="shared" si="1"/>
        <v>514009.37</v>
      </c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44"/>
      <c r="DH28" s="44"/>
      <c r="DI28" s="44"/>
      <c r="DJ28" s="44"/>
      <c r="DK28" s="44"/>
    </row>
    <row r="29" spans="1:115" ht="15" customHeight="1">
      <c r="A29" s="221" t="s">
        <v>180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2"/>
      <c r="AC29" s="57"/>
      <c r="AD29" s="58"/>
      <c r="AE29" s="58"/>
      <c r="AF29" s="58"/>
      <c r="AG29" s="58"/>
      <c r="AH29" s="58"/>
      <c r="AI29" s="174" t="s">
        <v>176</v>
      </c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92">
        <v>477000</v>
      </c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>
        <v>84627.8</v>
      </c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>
        <f t="shared" si="1"/>
        <v>392372.2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44"/>
      <c r="DH29" s="44"/>
      <c r="DI29" s="44"/>
      <c r="DJ29" s="44"/>
      <c r="DK29" s="44"/>
    </row>
    <row r="30" spans="1:115" ht="31.5" customHeight="1">
      <c r="A30" s="204" t="s">
        <v>181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  <c r="AC30" s="57"/>
      <c r="AD30" s="58"/>
      <c r="AE30" s="58"/>
      <c r="AF30" s="58"/>
      <c r="AG30" s="58"/>
      <c r="AH30" s="58"/>
      <c r="AI30" s="174" t="s">
        <v>177</v>
      </c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92">
        <v>142800</v>
      </c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>
        <v>21162.83</v>
      </c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>
        <f t="shared" si="1"/>
        <v>121637.17</v>
      </c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44"/>
      <c r="DH30" s="44"/>
      <c r="DI30" s="44"/>
      <c r="DJ30" s="44"/>
      <c r="DK30" s="44"/>
    </row>
    <row r="31" spans="1:115" s="18" customFormat="1" ht="39" customHeight="1">
      <c r="A31" s="183" t="s">
        <v>69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4"/>
      <c r="AC31" s="240"/>
      <c r="AD31" s="241"/>
      <c r="AE31" s="241"/>
      <c r="AF31" s="241"/>
      <c r="AG31" s="241"/>
      <c r="AH31" s="241"/>
      <c r="AI31" s="239" t="s">
        <v>213</v>
      </c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02">
        <f>SUM(AZ32)</f>
        <v>67200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>
        <f>SUM(BW32)</f>
        <v>10628</v>
      </c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>
        <f t="shared" si="1"/>
        <v>56572</v>
      </c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46"/>
      <c r="DH31" s="46"/>
      <c r="DI31" s="46"/>
      <c r="DJ31" s="46"/>
      <c r="DK31" s="46"/>
    </row>
    <row r="32" spans="1:115" ht="41.25" customHeight="1">
      <c r="A32" s="204" t="s">
        <v>183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5"/>
      <c r="AC32" s="57"/>
      <c r="AD32" s="58"/>
      <c r="AE32" s="58"/>
      <c r="AF32" s="58"/>
      <c r="AG32" s="58"/>
      <c r="AH32" s="58"/>
      <c r="AI32" s="174" t="s">
        <v>186</v>
      </c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92">
        <f>AZ33</f>
        <v>67200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>
        <f>BW33</f>
        <v>10628</v>
      </c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>
        <f>AZ32-BW32</f>
        <v>56572</v>
      </c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44"/>
      <c r="DH32" s="44"/>
      <c r="DI32" s="44"/>
      <c r="DJ32" s="44"/>
      <c r="DK32" s="44"/>
    </row>
    <row r="33" spans="1:115" ht="20.25" customHeight="1">
      <c r="A33" s="204" t="s">
        <v>182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57"/>
      <c r="AD33" s="58"/>
      <c r="AE33" s="58"/>
      <c r="AF33" s="58"/>
      <c r="AG33" s="58"/>
      <c r="AH33" s="58"/>
      <c r="AI33" s="174" t="s">
        <v>185</v>
      </c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92">
        <f>SUM(AZ34)</f>
        <v>67200</v>
      </c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>
        <f>SUM(BW34)</f>
        <v>10628</v>
      </c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>
        <f t="shared" si="1"/>
        <v>56572</v>
      </c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44"/>
      <c r="DH33" s="44"/>
      <c r="DI33" s="44"/>
      <c r="DJ33" s="44"/>
      <c r="DK33" s="44"/>
    </row>
    <row r="34" spans="1:115" ht="43.5" customHeight="1">
      <c r="A34" s="176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57"/>
      <c r="AD34" s="58"/>
      <c r="AE34" s="58"/>
      <c r="AF34" s="58"/>
      <c r="AG34" s="58"/>
      <c r="AH34" s="58"/>
      <c r="AI34" s="174" t="s">
        <v>184</v>
      </c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92">
        <v>67200</v>
      </c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>
        <v>10628</v>
      </c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>
        <f>AZ34-BW34</f>
        <v>56572</v>
      </c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44"/>
      <c r="DH34" s="44"/>
      <c r="DI34" s="44"/>
      <c r="DJ34" s="44"/>
      <c r="DK34" s="44"/>
    </row>
    <row r="35" spans="1:115" s="21" customFormat="1" ht="45.75" customHeight="1">
      <c r="A35" s="183" t="s">
        <v>70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4"/>
      <c r="AC35" s="240"/>
      <c r="AD35" s="241"/>
      <c r="AE35" s="241"/>
      <c r="AF35" s="241"/>
      <c r="AG35" s="241"/>
      <c r="AH35" s="241"/>
      <c r="AI35" s="239" t="s">
        <v>212</v>
      </c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02">
        <f>SUM(AZ36,AZ41,AZ45,AZ47)</f>
        <v>3547026.95</v>
      </c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>
        <f>SUM(BW36,BW41,BW45,BW47)</f>
        <v>1004817.6599999999</v>
      </c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>
        <f t="shared" si="1"/>
        <v>2542209.29</v>
      </c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47"/>
      <c r="DH35" s="47"/>
      <c r="DI35" s="47"/>
      <c r="DJ35" s="47"/>
      <c r="DK35" s="47"/>
    </row>
    <row r="36" spans="1:115" ht="45.75" customHeight="1">
      <c r="A36" s="204" t="s">
        <v>183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C36" s="57"/>
      <c r="AD36" s="58"/>
      <c r="AE36" s="58"/>
      <c r="AF36" s="58"/>
      <c r="AG36" s="58"/>
      <c r="AH36" s="58"/>
      <c r="AI36" s="174" t="s">
        <v>188</v>
      </c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>
        <f>AZ37</f>
        <v>2019014.5</v>
      </c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>
        <f>SUM(BW37)</f>
        <v>418476.47</v>
      </c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>
        <f>AZ36-BW36</f>
        <v>1600538.03</v>
      </c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44"/>
      <c r="DH36" s="44"/>
      <c r="DI36" s="44"/>
      <c r="DJ36" s="44"/>
      <c r="DK36" s="44"/>
    </row>
    <row r="37" spans="1:115" ht="18.75" customHeight="1">
      <c r="A37" s="204" t="s">
        <v>182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5"/>
      <c r="AC37" s="57"/>
      <c r="AD37" s="58"/>
      <c r="AE37" s="58"/>
      <c r="AF37" s="58"/>
      <c r="AG37" s="58"/>
      <c r="AH37" s="58"/>
      <c r="AI37" s="174" t="s">
        <v>189</v>
      </c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5">
        <f>SUM(AZ38:BV40)</f>
        <v>2019014.5</v>
      </c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>
        <f>SUM(BW38:CN40)</f>
        <v>418476.47</v>
      </c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>
        <f t="shared" si="1"/>
        <v>1600538.03</v>
      </c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44"/>
      <c r="DH37" s="44"/>
      <c r="DI37" s="44"/>
      <c r="DJ37" s="44"/>
      <c r="DK37" s="44"/>
    </row>
    <row r="38" spans="1:115" ht="12">
      <c r="A38" s="221" t="s">
        <v>180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2"/>
      <c r="AC38" s="57"/>
      <c r="AD38" s="58"/>
      <c r="AE38" s="58"/>
      <c r="AF38" s="58"/>
      <c r="AG38" s="58"/>
      <c r="AH38" s="58"/>
      <c r="AI38" s="174" t="s">
        <v>190</v>
      </c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5">
        <v>1547714.5</v>
      </c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95">
        <v>268150.63</v>
      </c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175">
        <f t="shared" si="1"/>
        <v>1279563.87</v>
      </c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44"/>
      <c r="DH38" s="44"/>
      <c r="DI38" s="44"/>
      <c r="DJ38" s="44"/>
      <c r="DK38" s="44"/>
    </row>
    <row r="39" spans="1:115" ht="23.25" customHeight="1">
      <c r="A39" s="204" t="s">
        <v>333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5"/>
      <c r="AC39" s="57"/>
      <c r="AD39" s="58"/>
      <c r="AE39" s="58"/>
      <c r="AF39" s="58"/>
      <c r="AG39" s="58"/>
      <c r="AH39" s="58"/>
      <c r="AI39" s="174" t="s">
        <v>332</v>
      </c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5">
        <v>3000</v>
      </c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95">
        <v>0</v>
      </c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175">
        <f>AZ39-BW39</f>
        <v>3000</v>
      </c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44"/>
      <c r="DH39" s="44"/>
      <c r="DI39" s="44"/>
      <c r="DJ39" s="44"/>
      <c r="DK39" s="44"/>
    </row>
    <row r="40" spans="1:115" ht="33" customHeight="1">
      <c r="A40" s="204" t="s">
        <v>181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5"/>
      <c r="AC40" s="57"/>
      <c r="AD40" s="58"/>
      <c r="AE40" s="58"/>
      <c r="AF40" s="58"/>
      <c r="AG40" s="58"/>
      <c r="AH40" s="58"/>
      <c r="AI40" s="174" t="s">
        <v>191</v>
      </c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5">
        <v>468300</v>
      </c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95">
        <v>150325.84</v>
      </c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175">
        <f t="shared" si="1"/>
        <v>317974.16000000003</v>
      </c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44"/>
      <c r="DH40" s="44"/>
      <c r="DI40" s="44"/>
      <c r="DJ40" s="44"/>
      <c r="DK40" s="44"/>
    </row>
    <row r="41" spans="1:115" ht="24" customHeight="1">
      <c r="A41" s="176" t="s">
        <v>195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7"/>
      <c r="AC41" s="57"/>
      <c r="AD41" s="58"/>
      <c r="AE41" s="58"/>
      <c r="AF41" s="58"/>
      <c r="AG41" s="58"/>
      <c r="AH41" s="58"/>
      <c r="AI41" s="174" t="s">
        <v>192</v>
      </c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5">
        <f>AZ42</f>
        <v>1413610.45</v>
      </c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95">
        <f>SUM(BW42)</f>
        <v>560711.19</v>
      </c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175">
        <f t="shared" si="1"/>
        <v>852899.26</v>
      </c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44"/>
      <c r="DH41" s="44"/>
      <c r="DI41" s="44"/>
      <c r="DJ41" s="44"/>
      <c r="DK41" s="44"/>
    </row>
    <row r="42" spans="1:115" ht="26.25" customHeight="1">
      <c r="A42" s="176" t="s">
        <v>196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57"/>
      <c r="AD42" s="58"/>
      <c r="AE42" s="58"/>
      <c r="AF42" s="58"/>
      <c r="AG42" s="58"/>
      <c r="AH42" s="58"/>
      <c r="AI42" s="174" t="s">
        <v>193</v>
      </c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5">
        <f>AZ43+AZ44</f>
        <v>1413610.45</v>
      </c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95">
        <f>SUM(BW43,BW44)</f>
        <v>560711.19</v>
      </c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175">
        <f>AZ42-BW42</f>
        <v>852899.26</v>
      </c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44"/>
      <c r="DH42" s="44"/>
      <c r="DI42" s="44"/>
      <c r="DJ42" s="44"/>
      <c r="DK42" s="44"/>
    </row>
    <row r="43" spans="1:115" ht="21" customHeight="1">
      <c r="A43" s="176" t="s">
        <v>197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57"/>
      <c r="AD43" s="58"/>
      <c r="AE43" s="58"/>
      <c r="AF43" s="58"/>
      <c r="AG43" s="58"/>
      <c r="AH43" s="58"/>
      <c r="AI43" s="174" t="s">
        <v>194</v>
      </c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5">
        <v>192876</v>
      </c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95">
        <v>35060.33</v>
      </c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175">
        <f t="shared" si="1"/>
        <v>157815.66999999998</v>
      </c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44"/>
      <c r="DH43" s="44"/>
      <c r="DI43" s="44"/>
      <c r="DJ43" s="44"/>
      <c r="DK43" s="44"/>
    </row>
    <row r="44" spans="1:115" ht="27" customHeight="1">
      <c r="A44" s="176" t="s">
        <v>199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7"/>
      <c r="AC44" s="57"/>
      <c r="AD44" s="58"/>
      <c r="AE44" s="58"/>
      <c r="AF44" s="58"/>
      <c r="AG44" s="58"/>
      <c r="AH44" s="58"/>
      <c r="AI44" s="174" t="s">
        <v>198</v>
      </c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5">
        <v>1220734.45</v>
      </c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95">
        <v>525650.86</v>
      </c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175">
        <f>AZ44-BW44</f>
        <v>695083.59</v>
      </c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44"/>
      <c r="DH44" s="44"/>
      <c r="DI44" s="44"/>
      <c r="DJ44" s="44"/>
      <c r="DK44" s="44"/>
    </row>
    <row r="45" spans="1:115" ht="15" customHeight="1">
      <c r="A45" s="176" t="s">
        <v>202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7"/>
      <c r="AC45" s="57"/>
      <c r="AD45" s="58"/>
      <c r="AE45" s="58"/>
      <c r="AF45" s="58"/>
      <c r="AG45" s="58"/>
      <c r="AH45" s="58"/>
      <c r="AI45" s="174" t="s">
        <v>200</v>
      </c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5">
        <f>SUM(AZ46)</f>
        <v>37294</v>
      </c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>
        <f>SUM(BW46)</f>
        <v>6228</v>
      </c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>
        <f>AZ45-BW45</f>
        <v>31066</v>
      </c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44"/>
      <c r="DH45" s="44"/>
      <c r="DI45" s="44"/>
      <c r="DJ45" s="44"/>
      <c r="DK45" s="44"/>
    </row>
    <row r="46" spans="1:115" ht="15" customHeight="1">
      <c r="A46" s="176" t="s">
        <v>203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57"/>
      <c r="AD46" s="58"/>
      <c r="AE46" s="58"/>
      <c r="AF46" s="58"/>
      <c r="AG46" s="58"/>
      <c r="AH46" s="58"/>
      <c r="AI46" s="174" t="s">
        <v>201</v>
      </c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5">
        <v>37294</v>
      </c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>
        <v>6228</v>
      </c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>
        <f t="shared" si="1"/>
        <v>31066</v>
      </c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44"/>
      <c r="DH46" s="44"/>
      <c r="DI46" s="44"/>
      <c r="DJ46" s="44"/>
      <c r="DK46" s="44"/>
    </row>
    <row r="47" spans="1:115" ht="15" customHeight="1">
      <c r="A47" s="176" t="s">
        <v>208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57"/>
      <c r="AD47" s="58"/>
      <c r="AE47" s="58"/>
      <c r="AF47" s="58"/>
      <c r="AG47" s="58"/>
      <c r="AH47" s="58"/>
      <c r="AI47" s="174" t="s">
        <v>204</v>
      </c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5">
        <f>AZ48</f>
        <v>77108</v>
      </c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>
        <f>SUM(BW48)</f>
        <v>19402</v>
      </c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>
        <f>AZ47-BW47</f>
        <v>57706</v>
      </c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44"/>
      <c r="DH47" s="44"/>
      <c r="DI47" s="44"/>
      <c r="DJ47" s="44"/>
      <c r="DK47" s="44"/>
    </row>
    <row r="48" spans="1:115" ht="15" customHeight="1">
      <c r="A48" s="176" t="s">
        <v>209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7"/>
      <c r="AC48" s="57"/>
      <c r="AD48" s="58"/>
      <c r="AE48" s="58"/>
      <c r="AF48" s="58"/>
      <c r="AG48" s="58"/>
      <c r="AH48" s="58"/>
      <c r="AI48" s="174" t="s">
        <v>205</v>
      </c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5">
        <f>AZ49+AZ50</f>
        <v>77108</v>
      </c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>
        <f>SUM(BW49:CN50)</f>
        <v>19402</v>
      </c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>
        <f t="shared" si="1"/>
        <v>57706</v>
      </c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44"/>
      <c r="DH48" s="44"/>
      <c r="DI48" s="44"/>
      <c r="DJ48" s="44"/>
      <c r="DK48" s="44"/>
    </row>
    <row r="49" spans="1:115" ht="15" customHeight="1">
      <c r="A49" s="176" t="s">
        <v>210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7"/>
      <c r="AC49" s="57"/>
      <c r="AD49" s="58"/>
      <c r="AE49" s="58"/>
      <c r="AF49" s="58"/>
      <c r="AG49" s="58"/>
      <c r="AH49" s="58"/>
      <c r="AI49" s="174" t="s">
        <v>206</v>
      </c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5">
        <v>38303</v>
      </c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>
        <v>9700</v>
      </c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>
        <f>AZ49-BW49</f>
        <v>28603</v>
      </c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44"/>
      <c r="DH49" s="44"/>
      <c r="DI49" s="44"/>
      <c r="DJ49" s="44"/>
      <c r="DK49" s="44"/>
    </row>
    <row r="50" spans="1:115" ht="15" customHeight="1">
      <c r="A50" s="176" t="s">
        <v>211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7"/>
      <c r="AC50" s="57"/>
      <c r="AD50" s="58"/>
      <c r="AE50" s="58"/>
      <c r="AF50" s="58"/>
      <c r="AG50" s="58"/>
      <c r="AH50" s="58"/>
      <c r="AI50" s="174" t="s">
        <v>207</v>
      </c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5">
        <v>38805</v>
      </c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>
        <v>9702</v>
      </c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>
        <f t="shared" si="1"/>
        <v>29103</v>
      </c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44"/>
      <c r="DH50" s="44"/>
      <c r="DI50" s="44"/>
      <c r="DJ50" s="44"/>
      <c r="DK50" s="44"/>
    </row>
    <row r="51" spans="1:115" s="21" customFormat="1" ht="15" customHeight="1">
      <c r="A51" s="183" t="s">
        <v>335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4"/>
      <c r="AC51" s="245"/>
      <c r="AD51" s="246"/>
      <c r="AE51" s="246"/>
      <c r="AF51" s="246"/>
      <c r="AG51" s="246"/>
      <c r="AH51" s="247"/>
      <c r="AI51" s="257" t="s">
        <v>334</v>
      </c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9"/>
      <c r="AZ51" s="260">
        <f>SUM(AZ52)</f>
        <v>167200</v>
      </c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2"/>
      <c r="BW51" s="260">
        <f>SUM(BW52)</f>
        <v>0</v>
      </c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2"/>
      <c r="CO51" s="252">
        <f>AZ51-BW51</f>
        <v>167200</v>
      </c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4"/>
      <c r="DG51" s="47"/>
      <c r="DH51" s="47"/>
      <c r="DI51" s="47"/>
      <c r="DJ51" s="47"/>
      <c r="DK51" s="47"/>
    </row>
    <row r="52" spans="1:115" s="54" customFormat="1" ht="17.25" customHeight="1">
      <c r="A52" s="255" t="s">
        <v>208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6"/>
      <c r="AC52" s="214"/>
      <c r="AD52" s="215"/>
      <c r="AE52" s="215"/>
      <c r="AF52" s="215"/>
      <c r="AG52" s="215"/>
      <c r="AH52" s="216"/>
      <c r="AI52" s="207" t="s">
        <v>355</v>
      </c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9"/>
      <c r="AZ52" s="199">
        <f>SUM(AZ53)</f>
        <v>167200</v>
      </c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1"/>
      <c r="BW52" s="199">
        <f>SUM(BW53)</f>
        <v>0</v>
      </c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1"/>
      <c r="CO52" s="199">
        <f>AZ52-BW52</f>
        <v>167200</v>
      </c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1"/>
      <c r="DG52" s="53"/>
      <c r="DH52" s="53"/>
      <c r="DI52" s="53"/>
      <c r="DJ52" s="53"/>
      <c r="DK52" s="53"/>
    </row>
    <row r="53" spans="1:115" s="54" customFormat="1" ht="15.75" customHeight="1">
      <c r="A53" s="255" t="s">
        <v>336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6"/>
      <c r="AC53" s="214"/>
      <c r="AD53" s="215"/>
      <c r="AE53" s="215"/>
      <c r="AF53" s="215"/>
      <c r="AG53" s="215"/>
      <c r="AH53" s="216"/>
      <c r="AI53" s="207" t="s">
        <v>356</v>
      </c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9"/>
      <c r="AZ53" s="199">
        <v>167200</v>
      </c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1"/>
      <c r="BW53" s="199">
        <v>0</v>
      </c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1"/>
      <c r="CO53" s="199">
        <f>AZ53-BW53</f>
        <v>167200</v>
      </c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1"/>
      <c r="DG53" s="53"/>
      <c r="DH53" s="53"/>
      <c r="DI53" s="53"/>
      <c r="DJ53" s="53"/>
      <c r="DK53" s="53"/>
    </row>
    <row r="54" spans="1:115" s="21" customFormat="1" ht="15" customHeight="1">
      <c r="A54" s="183" t="s">
        <v>71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4"/>
      <c r="AC54" s="210"/>
      <c r="AD54" s="196"/>
      <c r="AE54" s="196"/>
      <c r="AF54" s="196"/>
      <c r="AG54" s="196"/>
      <c r="AH54" s="196"/>
      <c r="AI54" s="182" t="s">
        <v>215</v>
      </c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90">
        <f>SUM(AZ55,AZ58)</f>
        <v>207331.77</v>
      </c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>
        <f>SUM(BW55,BW58)</f>
        <v>39144.46</v>
      </c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8">
        <f t="shared" si="1"/>
        <v>168187.31</v>
      </c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47"/>
      <c r="DH54" s="47"/>
      <c r="DI54" s="47"/>
      <c r="DJ54" s="47"/>
      <c r="DK54" s="47"/>
    </row>
    <row r="55" spans="1:115" ht="24" customHeight="1">
      <c r="A55" s="176" t="s">
        <v>195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7"/>
      <c r="AC55" s="57"/>
      <c r="AD55" s="58"/>
      <c r="AE55" s="58"/>
      <c r="AF55" s="58"/>
      <c r="AG55" s="58"/>
      <c r="AH55" s="58"/>
      <c r="AI55" s="174" t="s">
        <v>216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5">
        <f>AZ56</f>
        <v>187331.77</v>
      </c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>
        <f>BW56</f>
        <v>19144.46</v>
      </c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>
        <f t="shared" si="1"/>
        <v>168187.31</v>
      </c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44"/>
      <c r="DH55" s="44"/>
      <c r="DI55" s="44"/>
      <c r="DJ55" s="44"/>
      <c r="DK55" s="44"/>
    </row>
    <row r="56" spans="1:115" ht="22.5" customHeight="1">
      <c r="A56" s="176" t="s">
        <v>196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7"/>
      <c r="AC56" s="59"/>
      <c r="AD56" s="60"/>
      <c r="AE56" s="60"/>
      <c r="AF56" s="60"/>
      <c r="AG56" s="60"/>
      <c r="AH56" s="61"/>
      <c r="AI56" s="178" t="s">
        <v>217</v>
      </c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80"/>
      <c r="AZ56" s="199">
        <f>SUM(AZ57)</f>
        <v>187331.77</v>
      </c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1"/>
      <c r="BT56" s="32"/>
      <c r="BU56" s="32"/>
      <c r="BV56" s="32"/>
      <c r="BW56" s="199">
        <f>SUM(BW57)</f>
        <v>19144.46</v>
      </c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1"/>
      <c r="CM56" s="32"/>
      <c r="CN56" s="32"/>
      <c r="CO56" s="175">
        <f>AZ56-BW56</f>
        <v>168187.31</v>
      </c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44"/>
      <c r="DH56" s="44"/>
      <c r="DI56" s="44"/>
      <c r="DJ56" s="44"/>
      <c r="DK56" s="44"/>
    </row>
    <row r="57" spans="1:115" ht="21" customHeight="1">
      <c r="A57" s="176" t="s">
        <v>199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7"/>
      <c r="AC57" s="59"/>
      <c r="AD57" s="60"/>
      <c r="AE57" s="60"/>
      <c r="AF57" s="60"/>
      <c r="AG57" s="60"/>
      <c r="AH57" s="61"/>
      <c r="AI57" s="178" t="s">
        <v>218</v>
      </c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80"/>
      <c r="AZ57" s="199">
        <v>187331.77</v>
      </c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32"/>
      <c r="BU57" s="32"/>
      <c r="BV57" s="32"/>
      <c r="BW57" s="199">
        <v>19144.46</v>
      </c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1"/>
      <c r="CM57" s="32"/>
      <c r="CN57" s="32"/>
      <c r="CO57" s="175">
        <f>AZ57-BW57</f>
        <v>168187.31</v>
      </c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44"/>
      <c r="DH57" s="44"/>
      <c r="DI57" s="44"/>
      <c r="DJ57" s="44"/>
      <c r="DK57" s="44"/>
    </row>
    <row r="58" spans="1:115" ht="15" customHeight="1">
      <c r="A58" s="176" t="s">
        <v>208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7"/>
      <c r="AC58" s="57"/>
      <c r="AD58" s="58"/>
      <c r="AE58" s="58"/>
      <c r="AF58" s="58"/>
      <c r="AG58" s="58"/>
      <c r="AH58" s="58"/>
      <c r="AI58" s="174" t="s">
        <v>219</v>
      </c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88">
        <f>SUM(AZ59)</f>
        <v>20000</v>
      </c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75">
        <f>SUM(BW59)</f>
        <v>20000</v>
      </c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>
        <f aca="true" t="shared" si="2" ref="CO58:CO70">AZ58-BW58</f>
        <v>0</v>
      </c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44"/>
      <c r="DH58" s="44"/>
      <c r="DI58" s="44"/>
      <c r="DJ58" s="44"/>
      <c r="DK58" s="44"/>
    </row>
    <row r="59" spans="1:115" ht="15" customHeight="1">
      <c r="A59" s="176" t="s">
        <v>209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  <c r="AC59" s="57"/>
      <c r="AD59" s="58"/>
      <c r="AE59" s="58"/>
      <c r="AF59" s="58"/>
      <c r="AG59" s="58"/>
      <c r="AH59" s="58"/>
      <c r="AI59" s="174" t="s">
        <v>220</v>
      </c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88">
        <f>AZ60</f>
        <v>20000</v>
      </c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75">
        <f>BW60</f>
        <v>20000</v>
      </c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>
        <f>AZ59-BW59</f>
        <v>0</v>
      </c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44"/>
      <c r="DH59" s="44"/>
      <c r="DI59" s="44"/>
      <c r="DJ59" s="44"/>
      <c r="DK59" s="44"/>
    </row>
    <row r="60" spans="1:115" ht="15" customHeight="1">
      <c r="A60" s="176" t="s">
        <v>222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7"/>
      <c r="AC60" s="57"/>
      <c r="AD60" s="58"/>
      <c r="AE60" s="58"/>
      <c r="AF60" s="58"/>
      <c r="AG60" s="58"/>
      <c r="AH60" s="58"/>
      <c r="AI60" s="174" t="s">
        <v>221</v>
      </c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88">
        <v>20000</v>
      </c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75">
        <v>20000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>
        <f t="shared" si="2"/>
        <v>0</v>
      </c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44"/>
      <c r="DH60" s="44"/>
      <c r="DI60" s="44"/>
      <c r="DJ60" s="44"/>
      <c r="DK60" s="44"/>
    </row>
    <row r="61" spans="1:115" s="15" customFormat="1" ht="15" customHeight="1">
      <c r="A61" s="212" t="s">
        <v>72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3"/>
      <c r="AC61" s="70"/>
      <c r="AD61" s="71"/>
      <c r="AE61" s="71"/>
      <c r="AF61" s="71"/>
      <c r="AG61" s="71"/>
      <c r="AH61" s="71"/>
      <c r="AI61" s="181" t="s">
        <v>313</v>
      </c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97">
        <f>SUM(AZ66)</f>
        <v>181800</v>
      </c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>
        <f>SUM(BW66)</f>
        <v>38069.61</v>
      </c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>
        <f>SUM(CO62)</f>
        <v>143730.39</v>
      </c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48"/>
      <c r="DH61" s="48"/>
      <c r="DI61" s="48"/>
      <c r="DJ61" s="48"/>
      <c r="DK61" s="48"/>
    </row>
    <row r="62" spans="1:115" ht="42" customHeight="1">
      <c r="A62" s="204" t="s">
        <v>183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5"/>
      <c r="AC62" s="206"/>
      <c r="AD62" s="72"/>
      <c r="AE62" s="72"/>
      <c r="AF62" s="72"/>
      <c r="AG62" s="72"/>
      <c r="AH62" s="72"/>
      <c r="AI62" s="191" t="s">
        <v>227</v>
      </c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75">
        <f>SUM(AZ67)</f>
        <v>181800</v>
      </c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>
        <f>SUM(BW67)</f>
        <v>38069.61</v>
      </c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>
        <f t="shared" si="2"/>
        <v>143730.39</v>
      </c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44"/>
      <c r="DH62" s="44"/>
      <c r="DI62" s="44"/>
      <c r="DJ62" s="44"/>
      <c r="DK62" s="44"/>
    </row>
    <row r="63" spans="1:115" ht="20.25" customHeight="1">
      <c r="A63" s="204" t="s">
        <v>182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5"/>
      <c r="AC63" s="206"/>
      <c r="AD63" s="72"/>
      <c r="AE63" s="72"/>
      <c r="AF63" s="72"/>
      <c r="AG63" s="72"/>
      <c r="AH63" s="72"/>
      <c r="AI63" s="191" t="s">
        <v>228</v>
      </c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75">
        <f>SUM(AZ67)</f>
        <v>181800</v>
      </c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88">
        <f>SUM(BW67)</f>
        <v>38069.61</v>
      </c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75">
        <f t="shared" si="2"/>
        <v>143730.39</v>
      </c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44"/>
      <c r="DH63" s="44"/>
      <c r="DI63" s="44"/>
      <c r="DJ63" s="44"/>
      <c r="DK63" s="44"/>
    </row>
    <row r="64" spans="1:115" ht="15" customHeight="1">
      <c r="A64" s="221" t="s">
        <v>180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2"/>
      <c r="AC64" s="206"/>
      <c r="AD64" s="72"/>
      <c r="AE64" s="72"/>
      <c r="AF64" s="72"/>
      <c r="AG64" s="72"/>
      <c r="AH64" s="72"/>
      <c r="AI64" s="191" t="s">
        <v>229</v>
      </c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75">
        <f>SUM(AZ69)</f>
        <v>139700</v>
      </c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>
        <f>SUM(BW69)</f>
        <v>27996.56</v>
      </c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>
        <f t="shared" si="2"/>
        <v>111703.44</v>
      </c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44"/>
      <c r="DH64" s="44"/>
      <c r="DI64" s="44"/>
      <c r="DJ64" s="44"/>
      <c r="DK64" s="44"/>
    </row>
    <row r="65" spans="1:115" ht="30.75" customHeight="1">
      <c r="A65" s="204" t="s">
        <v>181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5"/>
      <c r="AC65" s="214"/>
      <c r="AD65" s="215"/>
      <c r="AE65" s="215"/>
      <c r="AF65" s="215"/>
      <c r="AG65" s="215"/>
      <c r="AH65" s="216"/>
      <c r="AI65" s="207" t="s">
        <v>230</v>
      </c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9"/>
      <c r="AZ65" s="199">
        <f>SUM(AZ70)</f>
        <v>42100</v>
      </c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1"/>
      <c r="BU65" s="32"/>
      <c r="BV65" s="32"/>
      <c r="BW65" s="199">
        <f>SUM(BW70)</f>
        <v>10073.05</v>
      </c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1"/>
      <c r="CO65" s="175">
        <f t="shared" si="2"/>
        <v>32026.95</v>
      </c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44"/>
      <c r="DH65" s="44"/>
      <c r="DI65" s="44"/>
      <c r="DJ65" s="44"/>
      <c r="DK65" s="44"/>
    </row>
    <row r="66" spans="1:115" s="21" customFormat="1" ht="21.75" customHeight="1">
      <c r="A66" s="183" t="s">
        <v>73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4"/>
      <c r="AC66" s="210"/>
      <c r="AD66" s="196"/>
      <c r="AE66" s="196"/>
      <c r="AF66" s="196"/>
      <c r="AG66" s="196"/>
      <c r="AH66" s="196"/>
      <c r="AI66" s="182" t="s">
        <v>314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98">
        <f>SUM(AZ67)</f>
        <v>181800</v>
      </c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>
        <f>SUM(BW67)</f>
        <v>38069.61</v>
      </c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>
        <f t="shared" si="2"/>
        <v>143730.39</v>
      </c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47"/>
      <c r="DH66" s="47"/>
      <c r="DI66" s="47"/>
      <c r="DJ66" s="47"/>
      <c r="DK66" s="47"/>
    </row>
    <row r="67" spans="1:115" ht="42.75" customHeight="1">
      <c r="A67" s="204" t="s">
        <v>183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5"/>
      <c r="AC67" s="206"/>
      <c r="AD67" s="72"/>
      <c r="AE67" s="72"/>
      <c r="AF67" s="72"/>
      <c r="AG67" s="72"/>
      <c r="AH67" s="72"/>
      <c r="AI67" s="191" t="s">
        <v>223</v>
      </c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75">
        <f>AZ68</f>
        <v>181800</v>
      </c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88">
        <f>BW68</f>
        <v>38069.61</v>
      </c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75">
        <f t="shared" si="2"/>
        <v>143730.39</v>
      </c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44"/>
      <c r="DH67" s="44"/>
      <c r="DI67" s="44"/>
      <c r="DJ67" s="44"/>
      <c r="DK67" s="44"/>
    </row>
    <row r="68" spans="1:115" ht="21" customHeight="1">
      <c r="A68" s="204" t="s">
        <v>182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5"/>
      <c r="AC68" s="206"/>
      <c r="AD68" s="72"/>
      <c r="AE68" s="72"/>
      <c r="AF68" s="72"/>
      <c r="AG68" s="72"/>
      <c r="AH68" s="72"/>
      <c r="AI68" s="191" t="s">
        <v>224</v>
      </c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75">
        <f>SUM(AZ69,AZ70)</f>
        <v>181800</v>
      </c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88">
        <f>SUM(BW69,BW70)</f>
        <v>38069.61</v>
      </c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75">
        <f t="shared" si="2"/>
        <v>143730.39</v>
      </c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44"/>
      <c r="DH68" s="44"/>
      <c r="DI68" s="44"/>
      <c r="DJ68" s="44"/>
      <c r="DK68" s="44"/>
    </row>
    <row r="69" spans="1:115" ht="14.25" customHeight="1">
      <c r="A69" s="221" t="s">
        <v>180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2"/>
      <c r="AC69" s="206"/>
      <c r="AD69" s="72"/>
      <c r="AE69" s="72"/>
      <c r="AF69" s="72"/>
      <c r="AG69" s="72"/>
      <c r="AH69" s="72"/>
      <c r="AI69" s="191" t="s">
        <v>225</v>
      </c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75">
        <v>139700</v>
      </c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>
        <v>27996.56</v>
      </c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>
        <f t="shared" si="2"/>
        <v>111703.44</v>
      </c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44"/>
      <c r="DH69" s="44"/>
      <c r="DI69" s="44"/>
      <c r="DJ69" s="44"/>
      <c r="DK69" s="44"/>
    </row>
    <row r="70" spans="1:115" ht="33" customHeight="1">
      <c r="A70" s="204" t="s">
        <v>181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5"/>
      <c r="AC70" s="218"/>
      <c r="AD70" s="219"/>
      <c r="AE70" s="219"/>
      <c r="AF70" s="219"/>
      <c r="AG70" s="219"/>
      <c r="AH70" s="220"/>
      <c r="AI70" s="185" t="s">
        <v>226</v>
      </c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7"/>
      <c r="AZ70" s="248">
        <v>42100</v>
      </c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50"/>
      <c r="BU70" s="36"/>
      <c r="BV70" s="36"/>
      <c r="BW70" s="248">
        <v>10073.05</v>
      </c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50"/>
      <c r="CO70" s="244">
        <f t="shared" si="2"/>
        <v>32026.95</v>
      </c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44"/>
      <c r="DH70" s="44"/>
      <c r="DI70" s="44"/>
      <c r="DJ70" s="44"/>
      <c r="DK70" s="44"/>
    </row>
    <row r="71" spans="1:115" s="15" customFormat="1" ht="21.75" customHeight="1">
      <c r="A71" s="194" t="s">
        <v>74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71"/>
      <c r="AD71" s="71"/>
      <c r="AE71" s="71"/>
      <c r="AF71" s="71"/>
      <c r="AG71" s="71"/>
      <c r="AH71" s="71"/>
      <c r="AI71" s="181" t="s">
        <v>239</v>
      </c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97">
        <f>SUM(AZ72)</f>
        <v>214291</v>
      </c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>
        <f>SUM(BW72)</f>
        <v>0</v>
      </c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>
        <f>SUM(CO72)</f>
        <v>214291</v>
      </c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39"/>
      <c r="DH71" s="39"/>
      <c r="DI71" s="39"/>
      <c r="DJ71" s="39"/>
      <c r="DK71" s="39"/>
    </row>
    <row r="72" spans="1:115" ht="23.25" customHeight="1">
      <c r="A72" s="173" t="s">
        <v>195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58"/>
      <c r="AD72" s="58"/>
      <c r="AE72" s="58"/>
      <c r="AF72" s="58"/>
      <c r="AG72" s="58"/>
      <c r="AH72" s="58"/>
      <c r="AI72" s="174" t="s">
        <v>240</v>
      </c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5">
        <f>SUM(AZ73)</f>
        <v>214291</v>
      </c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>
        <f>SUM(BW73)</f>
        <v>0</v>
      </c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88">
        <f>SUM(CO73)</f>
        <v>214291</v>
      </c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88"/>
      <c r="DG72" s="33"/>
      <c r="DH72" s="33"/>
      <c r="DI72" s="33"/>
      <c r="DJ72" s="33"/>
      <c r="DK72" s="33"/>
    </row>
    <row r="73" spans="1:115" ht="22.5" customHeight="1">
      <c r="A73" s="173" t="s">
        <v>196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58"/>
      <c r="AD73" s="58"/>
      <c r="AE73" s="58"/>
      <c r="AF73" s="58"/>
      <c r="AG73" s="58"/>
      <c r="AH73" s="58"/>
      <c r="AI73" s="174" t="s">
        <v>241</v>
      </c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5">
        <f>SUM(AZ74)</f>
        <v>214291</v>
      </c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>
        <f>SUM(BW74)</f>
        <v>0</v>
      </c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88">
        <f>AZ73-BW73</f>
        <v>214291</v>
      </c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33"/>
      <c r="DH73" s="33"/>
      <c r="DI73" s="33"/>
      <c r="DJ73" s="33"/>
      <c r="DK73" s="33"/>
    </row>
    <row r="74" spans="1:115" ht="22.5" customHeight="1">
      <c r="A74" s="173" t="s">
        <v>199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58"/>
      <c r="AD74" s="58"/>
      <c r="AE74" s="58"/>
      <c r="AF74" s="58"/>
      <c r="AG74" s="58"/>
      <c r="AH74" s="58"/>
      <c r="AI74" s="174" t="s">
        <v>242</v>
      </c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5">
        <f>SUM(AZ78,AZ82)</f>
        <v>214291</v>
      </c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>
        <f>SUM(BW78,BW82)</f>
        <v>0</v>
      </c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88">
        <f>SUM(CO78,CO82)</f>
        <v>214291</v>
      </c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33"/>
      <c r="DH74" s="33"/>
      <c r="DI74" s="33"/>
      <c r="DJ74" s="33"/>
      <c r="DK74" s="33"/>
    </row>
    <row r="75" spans="1:115" s="21" customFormat="1" ht="15" customHeight="1">
      <c r="A75" s="195" t="s">
        <v>75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6"/>
      <c r="AD75" s="196"/>
      <c r="AE75" s="196"/>
      <c r="AF75" s="196"/>
      <c r="AG75" s="196"/>
      <c r="AH75" s="196"/>
      <c r="AI75" s="182" t="s">
        <v>237</v>
      </c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90">
        <f>SUM(AZ76)</f>
        <v>211072</v>
      </c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>
        <f>SUM(BW76)</f>
        <v>0</v>
      </c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8">
        <f>AZ75-BW75</f>
        <v>211072</v>
      </c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40"/>
      <c r="DH75" s="40"/>
      <c r="DI75" s="40"/>
      <c r="DJ75" s="40"/>
      <c r="DK75" s="40"/>
    </row>
    <row r="76" spans="1:115" ht="22.5" customHeight="1">
      <c r="A76" s="173" t="s">
        <v>195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58"/>
      <c r="AD76" s="58"/>
      <c r="AE76" s="58"/>
      <c r="AF76" s="58"/>
      <c r="AG76" s="58"/>
      <c r="AH76" s="58"/>
      <c r="AI76" s="174" t="s">
        <v>231</v>
      </c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5">
        <f>SUM(AZ77)</f>
        <v>211072</v>
      </c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>
        <f>SUM(BW77)</f>
        <v>0</v>
      </c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88">
        <f>AZ76-BW76</f>
        <v>211072</v>
      </c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33"/>
      <c r="DH76" s="33"/>
      <c r="DI76" s="33"/>
      <c r="DJ76" s="33"/>
      <c r="DK76" s="33"/>
    </row>
    <row r="77" spans="1:115" ht="20.25" customHeight="1">
      <c r="A77" s="173" t="s">
        <v>196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58"/>
      <c r="AD77" s="58"/>
      <c r="AE77" s="58"/>
      <c r="AF77" s="58"/>
      <c r="AG77" s="58"/>
      <c r="AH77" s="58"/>
      <c r="AI77" s="174" t="s">
        <v>232</v>
      </c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5">
        <f>SUM(AZ78)</f>
        <v>211072</v>
      </c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>
        <f>SUM(BW78)</f>
        <v>0</v>
      </c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88">
        <f>AZ77-BW77</f>
        <v>211072</v>
      </c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33"/>
      <c r="DH77" s="33"/>
      <c r="DI77" s="33"/>
      <c r="DJ77" s="33"/>
      <c r="DK77" s="33"/>
    </row>
    <row r="78" spans="1:115" ht="24" customHeight="1">
      <c r="A78" s="173" t="s">
        <v>199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58"/>
      <c r="AD78" s="58"/>
      <c r="AE78" s="58"/>
      <c r="AF78" s="58"/>
      <c r="AG78" s="58"/>
      <c r="AH78" s="58"/>
      <c r="AI78" s="174" t="s">
        <v>233</v>
      </c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5">
        <v>211072</v>
      </c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>
        <v>0</v>
      </c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88">
        <f>AZ78-BW78</f>
        <v>211072</v>
      </c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33"/>
      <c r="DH78" s="33"/>
      <c r="DI78" s="33"/>
      <c r="DJ78" s="33"/>
      <c r="DK78" s="33"/>
    </row>
    <row r="79" spans="1:115" ht="22.5" customHeight="1">
      <c r="A79" s="195" t="s">
        <v>152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203"/>
      <c r="AD79" s="203"/>
      <c r="AE79" s="203"/>
      <c r="AF79" s="203"/>
      <c r="AG79" s="203"/>
      <c r="AH79" s="203"/>
      <c r="AI79" s="182" t="s">
        <v>238</v>
      </c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90">
        <f>SUM(AZ80)</f>
        <v>3219</v>
      </c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>
        <f>SUM(BW80)</f>
        <v>0</v>
      </c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>
        <f>SUM(CO80)</f>
        <v>3219</v>
      </c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33"/>
      <c r="DH79" s="33"/>
      <c r="DI79" s="33"/>
      <c r="DJ79" s="33"/>
      <c r="DK79" s="33"/>
    </row>
    <row r="80" spans="1:115" ht="24.75" customHeight="1">
      <c r="A80" s="173" t="s">
        <v>195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58"/>
      <c r="AD80" s="58"/>
      <c r="AE80" s="58"/>
      <c r="AF80" s="58"/>
      <c r="AG80" s="58"/>
      <c r="AH80" s="58"/>
      <c r="AI80" s="174" t="s">
        <v>234</v>
      </c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5">
        <f>SUM(AZ81)</f>
        <v>3219</v>
      </c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>
        <f>SUM(BW81)</f>
        <v>0</v>
      </c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88">
        <f>SUM(CO81)</f>
        <v>3219</v>
      </c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33"/>
      <c r="DH80" s="33"/>
      <c r="DI80" s="33"/>
      <c r="DJ80" s="33"/>
      <c r="DK80" s="33"/>
    </row>
    <row r="81" spans="1:115" ht="22.5" customHeight="1">
      <c r="A81" s="173" t="s">
        <v>196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58"/>
      <c r="AD81" s="58"/>
      <c r="AE81" s="58"/>
      <c r="AF81" s="58"/>
      <c r="AG81" s="58"/>
      <c r="AH81" s="58"/>
      <c r="AI81" s="174" t="s">
        <v>235</v>
      </c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5">
        <f>SUM(AZ82)</f>
        <v>3219</v>
      </c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>
        <f>SUM(BW82)</f>
        <v>0</v>
      </c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88">
        <f>SUM(CO82)</f>
        <v>3219</v>
      </c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33"/>
      <c r="DH81" s="33"/>
      <c r="DI81" s="33"/>
      <c r="DJ81" s="33"/>
      <c r="DK81" s="33"/>
    </row>
    <row r="82" spans="1:115" ht="23.25" customHeight="1">
      <c r="A82" s="173" t="s">
        <v>199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58"/>
      <c r="AD82" s="58"/>
      <c r="AE82" s="58"/>
      <c r="AF82" s="58"/>
      <c r="AG82" s="58"/>
      <c r="AH82" s="58"/>
      <c r="AI82" s="174" t="s">
        <v>236</v>
      </c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5">
        <v>3219</v>
      </c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>
        <v>0</v>
      </c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88">
        <f>AZ82-BW82</f>
        <v>3219</v>
      </c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33"/>
      <c r="DH82" s="33"/>
      <c r="DI82" s="33"/>
      <c r="DJ82" s="33"/>
      <c r="DK82" s="33"/>
    </row>
    <row r="83" spans="1:115" s="16" customFormat="1" ht="15" customHeight="1">
      <c r="A83" s="194" t="s">
        <v>129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71"/>
      <c r="AD83" s="71"/>
      <c r="AE83" s="71"/>
      <c r="AF83" s="71"/>
      <c r="AG83" s="71"/>
      <c r="AH83" s="71"/>
      <c r="AI83" s="181" t="s">
        <v>249</v>
      </c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97">
        <f>SUM(AZ84)</f>
        <v>2010214.91</v>
      </c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>
        <f>SUM(BW84)</f>
        <v>363695</v>
      </c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>
        <f>AZ83-BW83</f>
        <v>1646519.91</v>
      </c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37"/>
      <c r="DH83" s="37"/>
      <c r="DI83" s="37"/>
      <c r="DJ83" s="37"/>
      <c r="DK83" s="37"/>
    </row>
    <row r="84" spans="1:115" ht="25.5" customHeight="1">
      <c r="A84" s="173" t="s">
        <v>195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58"/>
      <c r="AD84" s="58"/>
      <c r="AE84" s="58"/>
      <c r="AF84" s="58"/>
      <c r="AG84" s="58"/>
      <c r="AH84" s="58"/>
      <c r="AI84" s="174" t="s">
        <v>246</v>
      </c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92">
        <f>SUM(AZ85)</f>
        <v>2010214.91</v>
      </c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75">
        <f>SUM(BW85)</f>
        <v>363695</v>
      </c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88">
        <f>AZ84-BW84</f>
        <v>1646519.91</v>
      </c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33"/>
      <c r="DH84" s="33"/>
      <c r="DI84" s="33"/>
      <c r="DJ84" s="33"/>
      <c r="DK84" s="33"/>
    </row>
    <row r="85" spans="1:115" ht="23.25" customHeight="1">
      <c r="A85" s="173" t="s">
        <v>196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58"/>
      <c r="AD85" s="58"/>
      <c r="AE85" s="58"/>
      <c r="AF85" s="58"/>
      <c r="AG85" s="58"/>
      <c r="AH85" s="58"/>
      <c r="AI85" s="174" t="s">
        <v>247</v>
      </c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5">
        <f>SUM(AZ86)</f>
        <v>2010214.91</v>
      </c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>
        <f>SUM(BW86)</f>
        <v>363695</v>
      </c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88">
        <f>AZ85-BW85</f>
        <v>1646519.91</v>
      </c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33"/>
      <c r="DH85" s="33"/>
      <c r="DI85" s="33"/>
      <c r="DJ85" s="33"/>
      <c r="DK85" s="33"/>
    </row>
    <row r="86" spans="1:115" ht="24" customHeight="1">
      <c r="A86" s="173" t="s">
        <v>199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58"/>
      <c r="AD86" s="58"/>
      <c r="AE86" s="58"/>
      <c r="AF86" s="58"/>
      <c r="AG86" s="58"/>
      <c r="AH86" s="58"/>
      <c r="AI86" s="174" t="s">
        <v>248</v>
      </c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5">
        <f>SUM(AZ90)</f>
        <v>2010214.91</v>
      </c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>
        <f>SUM(BW90)</f>
        <v>363695</v>
      </c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88">
        <f>SUM(CO90)</f>
        <v>1646519.91</v>
      </c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33"/>
      <c r="DH86" s="33"/>
      <c r="DI86" s="33"/>
      <c r="DJ86" s="33"/>
      <c r="DK86" s="33"/>
    </row>
    <row r="87" spans="1:115" s="18" customFormat="1" ht="15" customHeight="1">
      <c r="A87" s="195" t="s">
        <v>130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6"/>
      <c r="AD87" s="196"/>
      <c r="AE87" s="196"/>
      <c r="AF87" s="196"/>
      <c r="AG87" s="196"/>
      <c r="AH87" s="196"/>
      <c r="AI87" s="182" t="s">
        <v>250</v>
      </c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98">
        <f>SUM(AZ88)</f>
        <v>2010214.91</v>
      </c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>
        <f>SUM(BW88)</f>
        <v>363695</v>
      </c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>
        <f>AZ87-BW87</f>
        <v>1646519.91</v>
      </c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38"/>
      <c r="DH87" s="38"/>
      <c r="DI87" s="38"/>
      <c r="DJ87" s="38"/>
      <c r="DK87" s="38"/>
    </row>
    <row r="88" spans="1:115" ht="20.25" customHeight="1">
      <c r="A88" s="173" t="s">
        <v>195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58"/>
      <c r="AD88" s="58"/>
      <c r="AE88" s="58"/>
      <c r="AF88" s="58"/>
      <c r="AG88" s="58"/>
      <c r="AH88" s="58"/>
      <c r="AI88" s="174" t="s">
        <v>243</v>
      </c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5">
        <f>AZ89</f>
        <v>2010214.91</v>
      </c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>
        <f>BW89</f>
        <v>363695</v>
      </c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>
        <f>AZ88-BW88</f>
        <v>1646519.91</v>
      </c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33"/>
      <c r="DH88" s="33"/>
      <c r="DI88" s="33"/>
      <c r="DJ88" s="33"/>
      <c r="DK88" s="33"/>
    </row>
    <row r="89" spans="1:115" ht="24" customHeight="1">
      <c r="A89" s="173" t="s">
        <v>196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58"/>
      <c r="AD89" s="58"/>
      <c r="AE89" s="58"/>
      <c r="AF89" s="58"/>
      <c r="AG89" s="58"/>
      <c r="AH89" s="58"/>
      <c r="AI89" s="174" t="s">
        <v>244</v>
      </c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5">
        <f>SUM(AZ90)</f>
        <v>2010214.91</v>
      </c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>
        <f>SUM(BW90)</f>
        <v>363695</v>
      </c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>
        <f>AZ89-BW89</f>
        <v>1646519.91</v>
      </c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33"/>
      <c r="DH89" s="33"/>
      <c r="DI89" s="33"/>
      <c r="DJ89" s="33"/>
      <c r="DK89" s="33"/>
    </row>
    <row r="90" spans="1:115" ht="25.5" customHeight="1">
      <c r="A90" s="173" t="s">
        <v>199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58"/>
      <c r="AD90" s="58"/>
      <c r="AE90" s="58"/>
      <c r="AF90" s="58"/>
      <c r="AG90" s="58"/>
      <c r="AH90" s="58"/>
      <c r="AI90" s="174" t="s">
        <v>245</v>
      </c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5">
        <v>2010214.91</v>
      </c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>
        <v>363695</v>
      </c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>
        <f>AZ90-BW90</f>
        <v>1646519.91</v>
      </c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33"/>
      <c r="DH90" s="33"/>
      <c r="DI90" s="33"/>
      <c r="DJ90" s="33"/>
      <c r="DK90" s="33"/>
    </row>
    <row r="91" spans="1:115" s="15" customFormat="1" ht="15" customHeight="1">
      <c r="A91" s="194" t="s">
        <v>76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71"/>
      <c r="AD91" s="71"/>
      <c r="AE91" s="71"/>
      <c r="AF91" s="71"/>
      <c r="AG91" s="71"/>
      <c r="AH91" s="71"/>
      <c r="AI91" s="181" t="s">
        <v>258</v>
      </c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97">
        <f>SUM(AZ92,AZ95)</f>
        <v>2832845.19</v>
      </c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>
        <f>SUM(BW92,BW95)</f>
        <v>829705.38</v>
      </c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>
        <f>AZ91-BW91</f>
        <v>2003139.81</v>
      </c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</row>
    <row r="92" spans="1:115" ht="22.5" customHeight="1">
      <c r="A92" s="173" t="s">
        <v>195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58"/>
      <c r="AD92" s="58"/>
      <c r="AE92" s="58"/>
      <c r="AF92" s="58"/>
      <c r="AG92" s="58"/>
      <c r="AH92" s="58"/>
      <c r="AI92" s="191" t="s">
        <v>255</v>
      </c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75">
        <f>SUM(AZ93)</f>
        <v>1568315.19</v>
      </c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>
        <f>SUM(BW93)</f>
        <v>829705.38</v>
      </c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>
        <f>SUM(CO93)</f>
        <v>738609.8099999999</v>
      </c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</row>
    <row r="93" spans="1:115" ht="21" customHeight="1">
      <c r="A93" s="173" t="s">
        <v>196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58"/>
      <c r="AD93" s="58"/>
      <c r="AE93" s="58"/>
      <c r="AF93" s="58"/>
      <c r="AG93" s="58"/>
      <c r="AH93" s="58"/>
      <c r="AI93" s="174" t="s">
        <v>256</v>
      </c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5">
        <f>SUM(AZ94)</f>
        <v>1568315.19</v>
      </c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>
        <f>SUM(BW94)</f>
        <v>829705.38</v>
      </c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>
        <f aca="true" t="shared" si="3" ref="CO93:CO102">AZ93-BW93</f>
        <v>738609.8099999999</v>
      </c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</row>
    <row r="94" spans="1:115" ht="23.25" customHeight="1">
      <c r="A94" s="173" t="s">
        <v>199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58"/>
      <c r="AD94" s="58"/>
      <c r="AE94" s="58"/>
      <c r="AF94" s="58"/>
      <c r="AG94" s="58"/>
      <c r="AH94" s="58"/>
      <c r="AI94" s="174" t="s">
        <v>257</v>
      </c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5">
        <f>SUM(AZ100,AZ106)</f>
        <v>1568315.19</v>
      </c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>
        <f>SUM(BW100,BW106)</f>
        <v>829705.38</v>
      </c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>
        <f t="shared" si="3"/>
        <v>738609.8099999999</v>
      </c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</row>
    <row r="95" spans="1:115" ht="14.25" customHeight="1">
      <c r="A95" s="173" t="s">
        <v>202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58"/>
      <c r="AD95" s="58"/>
      <c r="AE95" s="58"/>
      <c r="AF95" s="58"/>
      <c r="AG95" s="58"/>
      <c r="AH95" s="58"/>
      <c r="AI95" s="174" t="s">
        <v>359</v>
      </c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5">
        <f>SUM(AZ96)</f>
        <v>1264530</v>
      </c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>
        <f>SUM(BW96)</f>
        <v>0</v>
      </c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>
        <f t="shared" si="3"/>
        <v>1264530</v>
      </c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</row>
    <row r="96" spans="1:115" ht="16.5" customHeight="1">
      <c r="A96" s="173" t="s">
        <v>203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58"/>
      <c r="AD96" s="58"/>
      <c r="AE96" s="58"/>
      <c r="AF96" s="58"/>
      <c r="AG96" s="58"/>
      <c r="AH96" s="58"/>
      <c r="AI96" s="174" t="s">
        <v>360</v>
      </c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5">
        <f>SUM(AZ102)</f>
        <v>1264530</v>
      </c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>
        <f>SUM(BW102)</f>
        <v>0</v>
      </c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>
        <f t="shared" si="3"/>
        <v>1264530</v>
      </c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</row>
    <row r="97" spans="1:115" s="21" customFormat="1" ht="15" customHeight="1">
      <c r="A97" s="195" t="s">
        <v>128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6"/>
      <c r="AD97" s="196"/>
      <c r="AE97" s="196"/>
      <c r="AF97" s="196"/>
      <c r="AG97" s="196"/>
      <c r="AH97" s="196"/>
      <c r="AI97" s="182" t="s">
        <v>251</v>
      </c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90">
        <f>SUM(AZ98,AZ101)</f>
        <v>1609664</v>
      </c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>
        <f>SUM(BW98,BW101)</f>
        <v>345134</v>
      </c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>
        <f t="shared" si="3"/>
        <v>1264530</v>
      </c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</row>
    <row r="98" spans="1:115" s="10" customFormat="1" ht="12">
      <c r="A98" s="173" t="s">
        <v>195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58"/>
      <c r="AD98" s="58"/>
      <c r="AE98" s="58"/>
      <c r="AF98" s="58"/>
      <c r="AG98" s="58"/>
      <c r="AH98" s="58"/>
      <c r="AI98" s="191" t="s">
        <v>344</v>
      </c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75">
        <f>SUM(AZ99)</f>
        <v>345134</v>
      </c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>
        <f>SUM(BW99)</f>
        <v>345134</v>
      </c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>
        <f t="shared" si="3"/>
        <v>0</v>
      </c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</row>
    <row r="99" spans="1:115" s="10" customFormat="1" ht="24.75" customHeight="1">
      <c r="A99" s="173" t="s">
        <v>196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58"/>
      <c r="AD99" s="58"/>
      <c r="AE99" s="58"/>
      <c r="AF99" s="58"/>
      <c r="AG99" s="58"/>
      <c r="AH99" s="58"/>
      <c r="AI99" s="174" t="s">
        <v>345</v>
      </c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5">
        <f>SUM(AZ100)</f>
        <v>345134</v>
      </c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>
        <f>SUM(BW100)</f>
        <v>345134</v>
      </c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>
        <f t="shared" si="3"/>
        <v>0</v>
      </c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</row>
    <row r="100" spans="1:115" s="10" customFormat="1" ht="12">
      <c r="A100" s="173" t="s">
        <v>199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58"/>
      <c r="AD100" s="58"/>
      <c r="AE100" s="58"/>
      <c r="AF100" s="58"/>
      <c r="AG100" s="58"/>
      <c r="AH100" s="58"/>
      <c r="AI100" s="174" t="s">
        <v>346</v>
      </c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5">
        <v>345134</v>
      </c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>
        <v>345134</v>
      </c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>
        <f t="shared" si="3"/>
        <v>0</v>
      </c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</row>
    <row r="101" spans="1:115" s="10" customFormat="1" ht="12">
      <c r="A101" s="173" t="s">
        <v>202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58"/>
      <c r="AD101" s="58"/>
      <c r="AE101" s="58"/>
      <c r="AF101" s="58"/>
      <c r="AG101" s="58"/>
      <c r="AH101" s="58"/>
      <c r="AI101" s="174" t="s">
        <v>357</v>
      </c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5">
        <f>SUM(AZ102)</f>
        <v>1264530</v>
      </c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>
        <f>SUM(BW102)</f>
        <v>0</v>
      </c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>
        <f t="shared" si="3"/>
        <v>1264530</v>
      </c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</row>
    <row r="102" spans="1:115" s="10" customFormat="1" ht="12">
      <c r="A102" s="173" t="s">
        <v>203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58"/>
      <c r="AD102" s="58"/>
      <c r="AE102" s="58"/>
      <c r="AF102" s="58"/>
      <c r="AG102" s="58"/>
      <c r="AH102" s="58"/>
      <c r="AI102" s="174" t="s">
        <v>358</v>
      </c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5">
        <v>1264530</v>
      </c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>
        <v>0</v>
      </c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>
        <f t="shared" si="3"/>
        <v>1264530</v>
      </c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</row>
    <row r="103" spans="1:115" s="21" customFormat="1" ht="15" customHeight="1">
      <c r="A103" s="195" t="s">
        <v>77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6"/>
      <c r="AD103" s="196"/>
      <c r="AE103" s="196"/>
      <c r="AF103" s="196"/>
      <c r="AG103" s="196"/>
      <c r="AH103" s="196"/>
      <c r="AI103" s="182" t="s">
        <v>315</v>
      </c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90">
        <f>SUM(AZ104)</f>
        <v>1223181.19</v>
      </c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8">
        <f>SUM(BW104)</f>
        <v>484571.38</v>
      </c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>
        <f>SUM(CO104)</f>
        <v>738609.8099999999</v>
      </c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</row>
    <row r="104" spans="1:115" ht="24" customHeight="1">
      <c r="A104" s="173" t="s">
        <v>259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58"/>
      <c r="AD104" s="58"/>
      <c r="AE104" s="58"/>
      <c r="AF104" s="58"/>
      <c r="AG104" s="58"/>
      <c r="AH104" s="58"/>
      <c r="AI104" s="191" t="s">
        <v>252</v>
      </c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75">
        <f>AZ105</f>
        <v>1223181.19</v>
      </c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>
        <f>BW105</f>
        <v>484571.38</v>
      </c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>
        <f aca="true" t="shared" si="4" ref="CO104:CO113">AZ104-BW104</f>
        <v>738609.8099999999</v>
      </c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</row>
    <row r="105" spans="1:115" ht="21.75" customHeight="1">
      <c r="A105" s="173" t="s">
        <v>196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58"/>
      <c r="AD105" s="58"/>
      <c r="AE105" s="58"/>
      <c r="AF105" s="58"/>
      <c r="AG105" s="58"/>
      <c r="AH105" s="58"/>
      <c r="AI105" s="191" t="s">
        <v>253</v>
      </c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75">
        <f>AZ106</f>
        <v>1223181.19</v>
      </c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>
        <f>BW106</f>
        <v>484571.38</v>
      </c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>
        <f t="shared" si="4"/>
        <v>738609.8099999999</v>
      </c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</row>
    <row r="106" spans="1:115" ht="22.5" customHeight="1">
      <c r="A106" s="173" t="s">
        <v>199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58"/>
      <c r="AD106" s="58"/>
      <c r="AE106" s="58"/>
      <c r="AF106" s="58"/>
      <c r="AG106" s="58"/>
      <c r="AH106" s="58"/>
      <c r="AI106" s="191" t="s">
        <v>254</v>
      </c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75">
        <v>1223181.19</v>
      </c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>
        <v>484571.38</v>
      </c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>
        <f t="shared" si="4"/>
        <v>738609.8099999999</v>
      </c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</row>
    <row r="107" spans="1:115" s="15" customFormat="1" ht="19.5" customHeight="1">
      <c r="A107" s="194" t="s">
        <v>120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71"/>
      <c r="AD107" s="71"/>
      <c r="AE107" s="71"/>
      <c r="AF107" s="71"/>
      <c r="AG107" s="71"/>
      <c r="AH107" s="71"/>
      <c r="AI107" s="71" t="s">
        <v>267</v>
      </c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140">
        <f>AZ108</f>
        <v>3717100</v>
      </c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>
        <f>BW108</f>
        <v>936600</v>
      </c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>
        <f t="shared" si="4"/>
        <v>2780500</v>
      </c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0"/>
      <c r="DG107" s="41"/>
      <c r="DH107" s="41"/>
      <c r="DI107" s="41"/>
      <c r="DJ107" s="41"/>
      <c r="DK107" s="41"/>
    </row>
    <row r="108" spans="1:115" ht="23.25" customHeight="1">
      <c r="A108" s="193" t="s">
        <v>264</v>
      </c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72"/>
      <c r="AD108" s="72"/>
      <c r="AE108" s="72"/>
      <c r="AF108" s="72"/>
      <c r="AG108" s="72"/>
      <c r="AH108" s="72"/>
      <c r="AI108" s="72" t="s">
        <v>268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95">
        <f>AZ109</f>
        <v>3717100</v>
      </c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>
        <f>BW109</f>
        <v>936600</v>
      </c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>
        <f t="shared" si="4"/>
        <v>2780500</v>
      </c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34"/>
      <c r="DH108" s="34"/>
      <c r="DI108" s="34"/>
      <c r="DJ108" s="34"/>
      <c r="DK108" s="34"/>
    </row>
    <row r="109" spans="1:115" ht="15" customHeight="1">
      <c r="A109" s="193" t="s">
        <v>265</v>
      </c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72"/>
      <c r="AD109" s="72"/>
      <c r="AE109" s="72"/>
      <c r="AF109" s="72"/>
      <c r="AG109" s="72"/>
      <c r="AH109" s="72"/>
      <c r="AI109" s="72" t="s">
        <v>269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95">
        <f>AZ110</f>
        <v>3717100</v>
      </c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>
        <f>BW110</f>
        <v>936600</v>
      </c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>
        <f t="shared" si="4"/>
        <v>2780500</v>
      </c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34"/>
      <c r="DH109" s="34"/>
      <c r="DI109" s="34"/>
      <c r="DJ109" s="34"/>
      <c r="DK109" s="34"/>
    </row>
    <row r="110" spans="1:115" ht="39" customHeight="1">
      <c r="A110" s="193" t="s">
        <v>266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72"/>
      <c r="AD110" s="72"/>
      <c r="AE110" s="72"/>
      <c r="AF110" s="72"/>
      <c r="AG110" s="72"/>
      <c r="AH110" s="72"/>
      <c r="AI110" s="72" t="s">
        <v>270</v>
      </c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95">
        <f>SUM(AZ114)</f>
        <v>3717100</v>
      </c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>
        <f>SUM(BW114)</f>
        <v>936600</v>
      </c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>
        <f t="shared" si="4"/>
        <v>2780500</v>
      </c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34"/>
      <c r="DH110" s="34"/>
      <c r="DI110" s="34"/>
      <c r="DJ110" s="34"/>
      <c r="DK110" s="34"/>
    </row>
    <row r="111" spans="1:115" s="10" customFormat="1" ht="15" customHeight="1">
      <c r="A111" s="195" t="s">
        <v>78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6"/>
      <c r="AD111" s="196"/>
      <c r="AE111" s="196"/>
      <c r="AF111" s="196"/>
      <c r="AG111" s="196"/>
      <c r="AH111" s="196"/>
      <c r="AI111" s="196" t="s">
        <v>260</v>
      </c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89">
        <f>AZ112</f>
        <v>3717100</v>
      </c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251">
        <f>BW112</f>
        <v>936600</v>
      </c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17">
        <f t="shared" si="4"/>
        <v>2780500</v>
      </c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41"/>
      <c r="DH111" s="41"/>
      <c r="DI111" s="41"/>
      <c r="DJ111" s="41"/>
      <c r="DK111" s="41"/>
    </row>
    <row r="112" spans="1:115" ht="24.75" customHeight="1">
      <c r="A112" s="193" t="s">
        <v>264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72"/>
      <c r="AD112" s="72"/>
      <c r="AE112" s="72"/>
      <c r="AF112" s="72"/>
      <c r="AG112" s="72"/>
      <c r="AH112" s="72"/>
      <c r="AI112" s="72" t="s">
        <v>261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95">
        <f>AZ113</f>
        <v>3717100</v>
      </c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>
        <f>BW113</f>
        <v>936600</v>
      </c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>
        <f t="shared" si="4"/>
        <v>2780500</v>
      </c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34"/>
      <c r="DH112" s="34"/>
      <c r="DI112" s="34"/>
      <c r="DJ112" s="34"/>
      <c r="DK112" s="34"/>
    </row>
    <row r="113" spans="1:115" ht="15" customHeight="1">
      <c r="A113" s="193" t="s">
        <v>265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72"/>
      <c r="AD113" s="72"/>
      <c r="AE113" s="72"/>
      <c r="AF113" s="72"/>
      <c r="AG113" s="72"/>
      <c r="AH113" s="72"/>
      <c r="AI113" s="72" t="s">
        <v>262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95">
        <f>AZ114</f>
        <v>3717100</v>
      </c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>
        <f>BW114</f>
        <v>936600</v>
      </c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>
        <f t="shared" si="4"/>
        <v>2780500</v>
      </c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34"/>
      <c r="DH113" s="34"/>
      <c r="DI113" s="34"/>
      <c r="DJ113" s="34"/>
      <c r="DK113" s="34"/>
    </row>
    <row r="114" spans="1:115" ht="42.75" customHeight="1">
      <c r="A114" s="193" t="s">
        <v>266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72"/>
      <c r="AD114" s="72"/>
      <c r="AE114" s="72"/>
      <c r="AF114" s="72"/>
      <c r="AG114" s="72"/>
      <c r="AH114" s="72"/>
      <c r="AI114" s="72" t="s">
        <v>263</v>
      </c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95">
        <v>3717100</v>
      </c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>
        <v>936600</v>
      </c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>
        <f>AZ114-BW114</f>
        <v>2780500</v>
      </c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34"/>
      <c r="DH114" s="34"/>
      <c r="DI114" s="34"/>
      <c r="DJ114" s="34"/>
      <c r="DK114" s="34"/>
    </row>
    <row r="115" spans="1:115" s="15" customFormat="1" ht="15" customHeight="1">
      <c r="A115" s="194" t="s">
        <v>79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71"/>
      <c r="AD115" s="71"/>
      <c r="AE115" s="71"/>
      <c r="AF115" s="71"/>
      <c r="AG115" s="71"/>
      <c r="AH115" s="71"/>
      <c r="AI115" s="71" t="s">
        <v>285</v>
      </c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140">
        <f>SUM(AZ116,AZ119,AZ121)</f>
        <v>432032.88</v>
      </c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>
        <f>SUM(BW116,BW119,BW121)</f>
        <v>30537.28</v>
      </c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>
        <f>SUM(CO116,CO119,CO121)</f>
        <v>401495.6</v>
      </c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</row>
    <row r="116" spans="1:115" ht="15" customHeight="1">
      <c r="A116" s="173" t="s">
        <v>275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58"/>
      <c r="AD116" s="58"/>
      <c r="AE116" s="58"/>
      <c r="AF116" s="58"/>
      <c r="AG116" s="58"/>
      <c r="AH116" s="58"/>
      <c r="AI116" s="72" t="s">
        <v>286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95">
        <f>SUM(AZ117)</f>
        <v>132432.88</v>
      </c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>
        <f>SUM(BW117)</f>
        <v>21537.28</v>
      </c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>
        <f>SUM(CO117)</f>
        <v>110895.6</v>
      </c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</row>
    <row r="117" spans="1:115" ht="15" customHeight="1">
      <c r="A117" s="173" t="s">
        <v>276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58"/>
      <c r="AD117" s="58"/>
      <c r="AE117" s="58"/>
      <c r="AF117" s="58"/>
      <c r="AG117" s="58"/>
      <c r="AH117" s="58"/>
      <c r="AI117" s="72" t="s">
        <v>287</v>
      </c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95">
        <f>SUM(AZ118)</f>
        <v>132432.88</v>
      </c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>
        <f>SUM(BW118)</f>
        <v>21537.28</v>
      </c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>
        <f>SUM(CO118)</f>
        <v>110895.6</v>
      </c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</row>
    <row r="118" spans="1:115" ht="15" customHeight="1">
      <c r="A118" s="173" t="s">
        <v>277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58"/>
      <c r="AD118" s="58"/>
      <c r="AE118" s="58"/>
      <c r="AF118" s="58"/>
      <c r="AG118" s="58"/>
      <c r="AH118" s="58"/>
      <c r="AI118" s="72" t="s">
        <v>293</v>
      </c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95">
        <f>SUM(AZ127)</f>
        <v>132432.88</v>
      </c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>
        <f>SUM(BW127)</f>
        <v>21537.28</v>
      </c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>
        <f>SUM(CO127)</f>
        <v>110895.6</v>
      </c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</row>
    <row r="119" spans="1:115" ht="15" customHeight="1">
      <c r="A119" s="173" t="s">
        <v>202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58"/>
      <c r="AD119" s="58"/>
      <c r="AE119" s="58"/>
      <c r="AF119" s="58"/>
      <c r="AG119" s="58"/>
      <c r="AH119" s="58"/>
      <c r="AI119" s="72" t="s">
        <v>288</v>
      </c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95">
        <f>SUM(AZ120)</f>
        <v>280000</v>
      </c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>
        <f>SUM(BW120)</f>
        <v>0</v>
      </c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>
        <f>SUM(CO120)</f>
        <v>280000</v>
      </c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</row>
    <row r="120" spans="1:115" ht="15" customHeight="1">
      <c r="A120" s="173" t="s">
        <v>203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58"/>
      <c r="AD120" s="58"/>
      <c r="AE120" s="58"/>
      <c r="AF120" s="58"/>
      <c r="AG120" s="58"/>
      <c r="AH120" s="58"/>
      <c r="AI120" s="72" t="s">
        <v>289</v>
      </c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95">
        <f>SUM(AZ130)</f>
        <v>280000</v>
      </c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>
        <f>SUM(BW130)</f>
        <v>0</v>
      </c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>
        <f>SUM(CO130)</f>
        <v>280000</v>
      </c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</row>
    <row r="121" spans="1:115" ht="25.5" customHeight="1">
      <c r="A121" s="173" t="s">
        <v>264</v>
      </c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58"/>
      <c r="AD121" s="58"/>
      <c r="AE121" s="58"/>
      <c r="AF121" s="58"/>
      <c r="AG121" s="58"/>
      <c r="AH121" s="58"/>
      <c r="AI121" s="72" t="s">
        <v>290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95">
        <f>SUM(AZ122)</f>
        <v>19600</v>
      </c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22"/>
      <c r="BU121" s="22"/>
      <c r="BV121" s="22"/>
      <c r="BW121" s="95">
        <f>SUM(BW122)</f>
        <v>9000</v>
      </c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>
        <f>SUM(CO122)</f>
        <v>10600</v>
      </c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</row>
    <row r="122" spans="1:115" ht="15" customHeight="1">
      <c r="A122" s="173" t="s">
        <v>265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58"/>
      <c r="AD122" s="58"/>
      <c r="AE122" s="58"/>
      <c r="AF122" s="58"/>
      <c r="AG122" s="58"/>
      <c r="AH122" s="58"/>
      <c r="AI122" s="72" t="s">
        <v>291</v>
      </c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95">
        <f>SUM(AZ123)</f>
        <v>19600</v>
      </c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>
        <f>SUM(BW123)</f>
        <v>9000</v>
      </c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>
        <f>SUM(CO123)</f>
        <v>10600</v>
      </c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</row>
    <row r="123" spans="1:115" ht="15" customHeight="1">
      <c r="A123" s="173" t="s">
        <v>284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58"/>
      <c r="AD123" s="58"/>
      <c r="AE123" s="58"/>
      <c r="AF123" s="58"/>
      <c r="AG123" s="58"/>
      <c r="AH123" s="58"/>
      <c r="AI123" s="72" t="s">
        <v>292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95">
        <f>SUM(AZ133)</f>
        <v>19600</v>
      </c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>
        <f>SUM(BW133)</f>
        <v>9000</v>
      </c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>
        <f>SUM(CO133)</f>
        <v>10600</v>
      </c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</row>
    <row r="124" spans="1:115" s="21" customFormat="1" ht="15" customHeight="1">
      <c r="A124" s="195" t="s">
        <v>80</v>
      </c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6"/>
      <c r="AD124" s="196"/>
      <c r="AE124" s="196"/>
      <c r="AF124" s="196"/>
      <c r="AG124" s="196"/>
      <c r="AH124" s="196"/>
      <c r="AI124" s="196" t="s">
        <v>271</v>
      </c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89">
        <f>SUM(AZ125)</f>
        <v>132432.88</v>
      </c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>
        <f>SUM(BW125)</f>
        <v>21537.28</v>
      </c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>
        <f>AZ124-BW124</f>
        <v>110895.6</v>
      </c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89"/>
      <c r="CZ124" s="189"/>
      <c r="DA124" s="189"/>
      <c r="DB124" s="189"/>
      <c r="DC124" s="189"/>
      <c r="DD124" s="189"/>
      <c r="DE124" s="189"/>
      <c r="DF124" s="189"/>
      <c r="DG124" s="189"/>
      <c r="DH124" s="189"/>
      <c r="DI124" s="189"/>
      <c r="DJ124" s="189"/>
      <c r="DK124" s="189"/>
    </row>
    <row r="125" spans="1:115" ht="15" customHeight="1">
      <c r="A125" s="173" t="s">
        <v>275</v>
      </c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58"/>
      <c r="AD125" s="58"/>
      <c r="AE125" s="58"/>
      <c r="AF125" s="58"/>
      <c r="AG125" s="58"/>
      <c r="AH125" s="58"/>
      <c r="AI125" s="72" t="s">
        <v>272</v>
      </c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95">
        <f>AZ126</f>
        <v>132432.88</v>
      </c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>
        <f>BW126</f>
        <v>21537.28</v>
      </c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>
        <f aca="true" t="shared" si="5" ref="CO125:CO133">AZ125-BW125</f>
        <v>110895.6</v>
      </c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</row>
    <row r="126" spans="1:115" ht="15" customHeight="1">
      <c r="A126" s="173" t="s">
        <v>276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58"/>
      <c r="AD126" s="58"/>
      <c r="AE126" s="58"/>
      <c r="AF126" s="58"/>
      <c r="AG126" s="58"/>
      <c r="AH126" s="58"/>
      <c r="AI126" s="72" t="s">
        <v>273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95">
        <f>AZ127</f>
        <v>132432.88</v>
      </c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>
        <f>BW127</f>
        <v>21537.28</v>
      </c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>
        <f t="shared" si="5"/>
        <v>110895.6</v>
      </c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</row>
    <row r="127" spans="1:115" ht="15" customHeight="1">
      <c r="A127" s="173" t="s">
        <v>277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58"/>
      <c r="AD127" s="58"/>
      <c r="AE127" s="58"/>
      <c r="AF127" s="58"/>
      <c r="AG127" s="58"/>
      <c r="AH127" s="58"/>
      <c r="AI127" s="72" t="s">
        <v>274</v>
      </c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95">
        <v>132432.88</v>
      </c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>
        <v>21537.28</v>
      </c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>
        <f t="shared" si="5"/>
        <v>110895.6</v>
      </c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</row>
    <row r="128" spans="1:115" s="21" customFormat="1" ht="15" customHeight="1">
      <c r="A128" s="195" t="s">
        <v>81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6"/>
      <c r="AD128" s="196"/>
      <c r="AE128" s="196"/>
      <c r="AF128" s="196"/>
      <c r="AG128" s="196"/>
      <c r="AH128" s="196"/>
      <c r="AI128" s="196" t="s">
        <v>278</v>
      </c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89">
        <f>SUM(AZ129,AZ131)</f>
        <v>299600</v>
      </c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>
        <f>SUM(BW129,BW131)</f>
        <v>9000</v>
      </c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>
        <f>SUM(CO129,CO131)</f>
        <v>290600</v>
      </c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  <c r="DG128" s="189"/>
      <c r="DH128" s="189"/>
      <c r="DI128" s="189"/>
      <c r="DJ128" s="189"/>
      <c r="DK128" s="189"/>
    </row>
    <row r="129" spans="1:115" ht="13.5" customHeight="1">
      <c r="A129" s="173" t="s">
        <v>202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58"/>
      <c r="AD129" s="58"/>
      <c r="AE129" s="58"/>
      <c r="AF129" s="58"/>
      <c r="AG129" s="58"/>
      <c r="AH129" s="58"/>
      <c r="AI129" s="72" t="s">
        <v>282</v>
      </c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95">
        <f>SUM(AZ130)</f>
        <v>280000</v>
      </c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>
        <f>SUM(BW130)</f>
        <v>0</v>
      </c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>
        <f>SUM(CO130)</f>
        <v>280000</v>
      </c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</row>
    <row r="130" spans="1:115" ht="13.5" customHeight="1">
      <c r="A130" s="173" t="s">
        <v>203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58"/>
      <c r="AD130" s="58"/>
      <c r="AE130" s="58"/>
      <c r="AF130" s="58"/>
      <c r="AG130" s="58"/>
      <c r="AH130" s="58"/>
      <c r="AI130" s="72" t="s">
        <v>283</v>
      </c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95">
        <v>280000</v>
      </c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>
        <v>0</v>
      </c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>
        <f>AZ130-BW130</f>
        <v>280000</v>
      </c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</row>
    <row r="131" spans="1:115" ht="23.25" customHeight="1">
      <c r="A131" s="173" t="s">
        <v>264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58"/>
      <c r="AD131" s="58"/>
      <c r="AE131" s="58"/>
      <c r="AF131" s="58"/>
      <c r="AG131" s="58"/>
      <c r="AH131" s="58"/>
      <c r="AI131" s="72" t="s">
        <v>279</v>
      </c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95">
        <f>AZ132</f>
        <v>19600</v>
      </c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>
        <f>SUM(BW132)</f>
        <v>9000</v>
      </c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>
        <f t="shared" si="5"/>
        <v>10600</v>
      </c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</row>
    <row r="132" spans="1:115" ht="15" customHeight="1">
      <c r="A132" s="173" t="s">
        <v>265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58"/>
      <c r="AD132" s="58"/>
      <c r="AE132" s="58"/>
      <c r="AF132" s="58"/>
      <c r="AG132" s="58"/>
      <c r="AH132" s="58"/>
      <c r="AI132" s="72" t="s">
        <v>280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95">
        <f>AZ133</f>
        <v>19600</v>
      </c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>
        <f>SUM(BW133)</f>
        <v>9000</v>
      </c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>
        <f t="shared" si="5"/>
        <v>10600</v>
      </c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</row>
    <row r="133" spans="1:115" ht="15" customHeight="1">
      <c r="A133" s="173" t="s">
        <v>284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58"/>
      <c r="AD133" s="58"/>
      <c r="AE133" s="58"/>
      <c r="AF133" s="58"/>
      <c r="AG133" s="58"/>
      <c r="AH133" s="58"/>
      <c r="AI133" s="72" t="s">
        <v>281</v>
      </c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95">
        <v>19600</v>
      </c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>
        <v>9000</v>
      </c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>
        <f t="shared" si="5"/>
        <v>10600</v>
      </c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</row>
    <row r="134" spans="1:115" s="10" customFormat="1" ht="23.25" customHeight="1">
      <c r="A134" s="243" t="s">
        <v>33</v>
      </c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11" t="s">
        <v>14</v>
      </c>
      <c r="AD134" s="211"/>
      <c r="AE134" s="211"/>
      <c r="AF134" s="211"/>
      <c r="AG134" s="211"/>
      <c r="AH134" s="211"/>
      <c r="AI134" s="211" t="s">
        <v>6</v>
      </c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42">
        <v>-693417.55</v>
      </c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  <c r="BT134" s="242"/>
      <c r="BU134" s="242"/>
      <c r="BV134" s="242"/>
      <c r="BW134" s="242">
        <v>-730821.8</v>
      </c>
      <c r="BX134" s="242"/>
      <c r="BY134" s="242"/>
      <c r="BZ134" s="242"/>
      <c r="CA134" s="242"/>
      <c r="CB134" s="242"/>
      <c r="CC134" s="242"/>
      <c r="CD134" s="242"/>
      <c r="CE134" s="242"/>
      <c r="CF134" s="242"/>
      <c r="CG134" s="242"/>
      <c r="CH134" s="242"/>
      <c r="CI134" s="242"/>
      <c r="CJ134" s="242"/>
      <c r="CK134" s="242"/>
      <c r="CL134" s="242"/>
      <c r="CM134" s="242"/>
      <c r="CN134" s="242"/>
      <c r="CO134" s="242">
        <v>37404.25</v>
      </c>
      <c r="CP134" s="242"/>
      <c r="CQ134" s="242"/>
      <c r="CR134" s="242"/>
      <c r="CS134" s="242"/>
      <c r="CT134" s="242"/>
      <c r="CU134" s="242"/>
      <c r="CV134" s="242"/>
      <c r="CW134" s="242"/>
      <c r="CX134" s="242"/>
      <c r="CY134" s="242"/>
      <c r="CZ134" s="242"/>
      <c r="DA134" s="242"/>
      <c r="DB134" s="242"/>
      <c r="DC134" s="242"/>
      <c r="DD134" s="242"/>
      <c r="DE134" s="242"/>
      <c r="DF134" s="242"/>
      <c r="DG134" s="35"/>
      <c r="DH134" s="35"/>
      <c r="DI134" s="35"/>
      <c r="DJ134" s="35"/>
      <c r="DK134" s="35"/>
    </row>
  </sheetData>
  <sheetProtection/>
  <mergeCells count="793">
    <mergeCell ref="CO52:DF52"/>
    <mergeCell ref="A11:AB11"/>
    <mergeCell ref="AC11:AH11"/>
    <mergeCell ref="AI11:AY11"/>
    <mergeCell ref="AZ11:BV11"/>
    <mergeCell ref="BW11:CN11"/>
    <mergeCell ref="CO11:DF11"/>
    <mergeCell ref="A24:AB24"/>
    <mergeCell ref="AC24:AH24"/>
    <mergeCell ref="AI24:AY24"/>
    <mergeCell ref="A39:AB39"/>
    <mergeCell ref="AC39:AH39"/>
    <mergeCell ref="AI39:AY39"/>
    <mergeCell ref="AZ39:BV39"/>
    <mergeCell ref="BW39:CN39"/>
    <mergeCell ref="AI53:AY53"/>
    <mergeCell ref="AC53:AH53"/>
    <mergeCell ref="A53:AB53"/>
    <mergeCell ref="BW53:CN53"/>
    <mergeCell ref="BW51:CN51"/>
    <mergeCell ref="BW98:CN98"/>
    <mergeCell ref="CO98:DK98"/>
    <mergeCell ref="A99:AB99"/>
    <mergeCell ref="AC99:AH99"/>
    <mergeCell ref="AI99:AY99"/>
    <mergeCell ref="AZ99:BV99"/>
    <mergeCell ref="BW99:CN99"/>
    <mergeCell ref="CO99:DK99"/>
    <mergeCell ref="A98:AB98"/>
    <mergeCell ref="AC98:AH98"/>
    <mergeCell ref="AI98:AY98"/>
    <mergeCell ref="A82:AB82"/>
    <mergeCell ref="AC82:AH82"/>
    <mergeCell ref="AZ24:BV24"/>
    <mergeCell ref="BW24:CN24"/>
    <mergeCell ref="A52:AB52"/>
    <mergeCell ref="BW56:CL56"/>
    <mergeCell ref="BW54:CN54"/>
    <mergeCell ref="AI51:AY51"/>
    <mergeCell ref="AZ51:BV51"/>
    <mergeCell ref="AC52:AH52"/>
    <mergeCell ref="AI52:AY52"/>
    <mergeCell ref="AZ52:BV52"/>
    <mergeCell ref="BW52:CN52"/>
    <mergeCell ref="A22:AB22"/>
    <mergeCell ref="AC22:AH22"/>
    <mergeCell ref="AI22:AY22"/>
    <mergeCell ref="AC48:AH48"/>
    <mergeCell ref="AC32:AH32"/>
    <mergeCell ref="AC31:AH31"/>
    <mergeCell ref="CO51:DF51"/>
    <mergeCell ref="A51:AB51"/>
    <mergeCell ref="CO39:DF39"/>
    <mergeCell ref="A25:AB25"/>
    <mergeCell ref="AI25:AY25"/>
    <mergeCell ref="AZ25:BV25"/>
    <mergeCell ref="AC37:AH37"/>
    <mergeCell ref="AC40:AH40"/>
    <mergeCell ref="AZ38:BV38"/>
    <mergeCell ref="AI45:AY45"/>
    <mergeCell ref="AI103:AY103"/>
    <mergeCell ref="AZ91:BV91"/>
    <mergeCell ref="A79:AB79"/>
    <mergeCell ref="A80:AB80"/>
    <mergeCell ref="AI80:AY80"/>
    <mergeCell ref="A113:AB113"/>
    <mergeCell ref="A102:AB102"/>
    <mergeCell ref="AC102:AH102"/>
    <mergeCell ref="AI79:AY79"/>
    <mergeCell ref="AC110:AH110"/>
    <mergeCell ref="AI110:AY110"/>
    <mergeCell ref="AZ92:BV92"/>
    <mergeCell ref="AZ96:BV96"/>
    <mergeCell ref="BW129:CN129"/>
    <mergeCell ref="CO129:DK129"/>
    <mergeCell ref="AI122:AY122"/>
    <mergeCell ref="AZ122:BV122"/>
    <mergeCell ref="BW122:CN122"/>
    <mergeCell ref="CO122:DK122"/>
    <mergeCell ref="BW125:CN125"/>
    <mergeCell ref="CO128:DK128"/>
    <mergeCell ref="AI124:AY124"/>
    <mergeCell ref="AZ124:BV124"/>
    <mergeCell ref="CO103:DK103"/>
    <mergeCell ref="BW63:CN63"/>
    <mergeCell ref="CO108:DF108"/>
    <mergeCell ref="BW109:CN109"/>
    <mergeCell ref="CO79:DF79"/>
    <mergeCell ref="BW79:CN79"/>
    <mergeCell ref="CO115:DK115"/>
    <mergeCell ref="CO112:DF112"/>
    <mergeCell ref="AC112:AH112"/>
    <mergeCell ref="AI112:AY112"/>
    <mergeCell ref="AZ112:BV112"/>
    <mergeCell ref="BW112:CN112"/>
    <mergeCell ref="AC113:AH113"/>
    <mergeCell ref="AI113:AY113"/>
    <mergeCell ref="AZ113:BV113"/>
    <mergeCell ref="CO131:DK131"/>
    <mergeCell ref="CO118:DK118"/>
    <mergeCell ref="CO116:DK116"/>
    <mergeCell ref="CO117:DK117"/>
    <mergeCell ref="A110:AB110"/>
    <mergeCell ref="A111:AB111"/>
    <mergeCell ref="BW111:CN111"/>
    <mergeCell ref="AC111:AH111"/>
    <mergeCell ref="AI111:AY111"/>
    <mergeCell ref="AZ111:BV111"/>
    <mergeCell ref="CO86:DF86"/>
    <mergeCell ref="CO133:DK133"/>
    <mergeCell ref="AZ133:BV133"/>
    <mergeCell ref="BW131:CN131"/>
    <mergeCell ref="CO114:DF114"/>
    <mergeCell ref="CO130:DK130"/>
    <mergeCell ref="BW130:CN130"/>
    <mergeCell ref="AZ119:BV119"/>
    <mergeCell ref="BW119:CN119"/>
    <mergeCell ref="AZ123:BV123"/>
    <mergeCell ref="AI67:AY67"/>
    <mergeCell ref="CO87:DF87"/>
    <mergeCell ref="AZ85:BV85"/>
    <mergeCell ref="CO68:DF68"/>
    <mergeCell ref="AI93:AY93"/>
    <mergeCell ref="BW91:CN91"/>
    <mergeCell ref="CO84:DF84"/>
    <mergeCell ref="CO76:DF76"/>
    <mergeCell ref="BW74:CN74"/>
    <mergeCell ref="AI82:AY82"/>
    <mergeCell ref="AI108:AY108"/>
    <mergeCell ref="BW105:CN105"/>
    <mergeCell ref="CO73:DF73"/>
    <mergeCell ref="AC23:AH23"/>
    <mergeCell ref="AI23:AY23"/>
    <mergeCell ref="AZ23:BV23"/>
    <mergeCell ref="BW23:CN23"/>
    <mergeCell ref="AC25:AH25"/>
    <mergeCell ref="CO24:DF24"/>
    <mergeCell ref="CO53:DF53"/>
    <mergeCell ref="CO104:DK104"/>
    <mergeCell ref="CO106:DK106"/>
    <mergeCell ref="BW106:CN106"/>
    <mergeCell ref="BW108:CN108"/>
    <mergeCell ref="CO105:DK105"/>
    <mergeCell ref="AZ109:BV109"/>
    <mergeCell ref="CO107:DF107"/>
    <mergeCell ref="AI102:AY102"/>
    <mergeCell ref="AZ106:BV106"/>
    <mergeCell ref="BW92:CN92"/>
    <mergeCell ref="BW96:CN96"/>
    <mergeCell ref="AZ59:BV59"/>
    <mergeCell ref="CO88:DF88"/>
    <mergeCell ref="BW103:CN103"/>
    <mergeCell ref="BW86:CN86"/>
    <mergeCell ref="BW66:CN66"/>
    <mergeCell ref="BW71:CN71"/>
    <mergeCell ref="CO83:DF83"/>
    <mergeCell ref="BW80:CN80"/>
    <mergeCell ref="AZ69:BV69"/>
    <mergeCell ref="CO72:DF72"/>
    <mergeCell ref="BW75:CN75"/>
    <mergeCell ref="AZ79:BV79"/>
    <mergeCell ref="AZ73:BV73"/>
    <mergeCell ref="AZ71:BV71"/>
    <mergeCell ref="BW77:CN77"/>
    <mergeCell ref="BW76:CN76"/>
    <mergeCell ref="AI71:AY71"/>
    <mergeCell ref="BW89:CN89"/>
    <mergeCell ref="BW84:CN84"/>
    <mergeCell ref="AZ80:BV80"/>
    <mergeCell ref="AZ68:BV68"/>
    <mergeCell ref="AZ87:BV87"/>
    <mergeCell ref="AZ70:BT70"/>
    <mergeCell ref="AI87:AY87"/>
    <mergeCell ref="AI73:AY73"/>
    <mergeCell ref="BW70:CN70"/>
    <mergeCell ref="AZ66:BV66"/>
    <mergeCell ref="AZ47:BV47"/>
    <mergeCell ref="AZ64:BV64"/>
    <mergeCell ref="AZ63:BV63"/>
    <mergeCell ref="AZ56:BS56"/>
    <mergeCell ref="CO23:DF23"/>
    <mergeCell ref="BW64:CN64"/>
    <mergeCell ref="AZ54:BV54"/>
    <mergeCell ref="AZ58:BV58"/>
    <mergeCell ref="AZ55:BV55"/>
    <mergeCell ref="AZ60:BV60"/>
    <mergeCell ref="AZ53:BV53"/>
    <mergeCell ref="AZ49:BV49"/>
    <mergeCell ref="AI50:AY50"/>
    <mergeCell ref="AC41:AH41"/>
    <mergeCell ref="AI54:AY54"/>
    <mergeCell ref="AC54:AH54"/>
    <mergeCell ref="AZ50:BV50"/>
    <mergeCell ref="AC47:AH47"/>
    <mergeCell ref="AC51:AH51"/>
    <mergeCell ref="AC34:AH34"/>
    <mergeCell ref="AC38:AH38"/>
    <mergeCell ref="AI34:AY34"/>
    <mergeCell ref="AZ36:BV36"/>
    <mergeCell ref="AI38:AY38"/>
    <mergeCell ref="AI35:AY35"/>
    <mergeCell ref="AZ35:BV35"/>
    <mergeCell ref="AI37:AY37"/>
    <mergeCell ref="CO45:DF45"/>
    <mergeCell ref="CO44:DF44"/>
    <mergeCell ref="CO40:DF40"/>
    <mergeCell ref="CO43:DF43"/>
    <mergeCell ref="BW45:CN45"/>
    <mergeCell ref="AZ30:BV30"/>
    <mergeCell ref="AZ32:BV32"/>
    <mergeCell ref="AZ33:BV33"/>
    <mergeCell ref="AZ40:BV40"/>
    <mergeCell ref="CO30:DF30"/>
    <mergeCell ref="CO59:DF59"/>
    <mergeCell ref="CO55:DF55"/>
    <mergeCell ref="BW55:CN55"/>
    <mergeCell ref="CO57:DF57"/>
    <mergeCell ref="BW60:CN60"/>
    <mergeCell ref="BW58:CN58"/>
    <mergeCell ref="AI41:AY41"/>
    <mergeCell ref="AI44:AY44"/>
    <mergeCell ref="AI42:AY42"/>
    <mergeCell ref="AZ43:BV43"/>
    <mergeCell ref="AZ48:BV48"/>
    <mergeCell ref="BW48:CN48"/>
    <mergeCell ref="AZ42:BV42"/>
    <mergeCell ref="BW47:CN47"/>
    <mergeCell ref="AZ45:BV45"/>
    <mergeCell ref="AI48:AY48"/>
    <mergeCell ref="CO91:DK91"/>
    <mergeCell ref="CO92:DK92"/>
    <mergeCell ref="CO82:DF82"/>
    <mergeCell ref="CO66:DF66"/>
    <mergeCell ref="BW61:CN61"/>
    <mergeCell ref="BW62:CN62"/>
    <mergeCell ref="BW65:CN65"/>
    <mergeCell ref="BW69:CN69"/>
    <mergeCell ref="CO69:DF69"/>
    <mergeCell ref="CO85:DF85"/>
    <mergeCell ref="BW102:CN102"/>
    <mergeCell ref="AI106:AY106"/>
    <mergeCell ref="AI97:AY97"/>
    <mergeCell ref="AZ103:BV103"/>
    <mergeCell ref="CO132:DK132"/>
    <mergeCell ref="CO61:DF61"/>
    <mergeCell ref="CO63:DF63"/>
    <mergeCell ref="CO67:DF67"/>
    <mergeCell ref="CO65:DF65"/>
    <mergeCell ref="CO70:DF70"/>
    <mergeCell ref="BW132:CN132"/>
    <mergeCell ref="AZ107:BV107"/>
    <mergeCell ref="A134:AB134"/>
    <mergeCell ref="AZ134:BV134"/>
    <mergeCell ref="BW134:CN134"/>
    <mergeCell ref="A107:AB107"/>
    <mergeCell ref="AZ108:BV108"/>
    <mergeCell ref="AC109:AH109"/>
    <mergeCell ref="AC108:AH108"/>
    <mergeCell ref="AZ116:BV116"/>
    <mergeCell ref="AZ98:BV98"/>
    <mergeCell ref="AI104:AY104"/>
    <mergeCell ref="AZ104:BV104"/>
    <mergeCell ref="CO90:DF90"/>
    <mergeCell ref="CO134:DF134"/>
    <mergeCell ref="A109:AB109"/>
    <mergeCell ref="AC107:AH107"/>
    <mergeCell ref="AI107:AY107"/>
    <mergeCell ref="A108:AB108"/>
    <mergeCell ref="AZ110:BV110"/>
    <mergeCell ref="A89:AB89"/>
    <mergeCell ref="A88:AB88"/>
    <mergeCell ref="A90:AB90"/>
    <mergeCell ref="A91:AB91"/>
    <mergeCell ref="A87:AB87"/>
    <mergeCell ref="AC88:AH88"/>
    <mergeCell ref="AC89:AH89"/>
    <mergeCell ref="AC90:AH90"/>
    <mergeCell ref="AC91:AH91"/>
    <mergeCell ref="BW18:CN18"/>
    <mergeCell ref="CO48:DF48"/>
    <mergeCell ref="CO47:DF47"/>
    <mergeCell ref="CO41:DF41"/>
    <mergeCell ref="CO25:DF25"/>
    <mergeCell ref="CO29:DF29"/>
    <mergeCell ref="CO32:DF32"/>
    <mergeCell ref="CO33:DF33"/>
    <mergeCell ref="CO36:DF36"/>
    <mergeCell ref="BW46:CN46"/>
    <mergeCell ref="AZ31:BV31"/>
    <mergeCell ref="AZ34:BV34"/>
    <mergeCell ref="BW50:CN50"/>
    <mergeCell ref="AZ41:BV41"/>
    <mergeCell ref="AZ37:BV37"/>
    <mergeCell ref="BW28:CN28"/>
    <mergeCell ref="AZ28:BV28"/>
    <mergeCell ref="AZ29:BV29"/>
    <mergeCell ref="BW49:CN49"/>
    <mergeCell ref="AZ46:BV46"/>
    <mergeCell ref="AC29:AH29"/>
    <mergeCell ref="AI36:AY36"/>
    <mergeCell ref="AI30:AY30"/>
    <mergeCell ref="AI31:AY31"/>
    <mergeCell ref="AI32:AY32"/>
    <mergeCell ref="AC45:AH45"/>
    <mergeCell ref="AC30:AH30"/>
    <mergeCell ref="AC36:AH36"/>
    <mergeCell ref="AC33:AH33"/>
    <mergeCell ref="AC35:AH35"/>
    <mergeCell ref="AI40:AY40"/>
    <mergeCell ref="AI33:AY33"/>
    <mergeCell ref="A2:DF2"/>
    <mergeCell ref="AC26:AH26"/>
    <mergeCell ref="AI26:AY26"/>
    <mergeCell ref="AZ26:BV26"/>
    <mergeCell ref="AI16:AY16"/>
    <mergeCell ref="AC17:AH17"/>
    <mergeCell ref="AI17:AY17"/>
    <mergeCell ref="AZ19:BV19"/>
    <mergeCell ref="CO16:DF16"/>
    <mergeCell ref="CO7:DF7"/>
    <mergeCell ref="CO27:DF27"/>
    <mergeCell ref="CO26:DF26"/>
    <mergeCell ref="BW8:CN8"/>
    <mergeCell ref="BW27:CN27"/>
    <mergeCell ref="CO13:DF13"/>
    <mergeCell ref="CO22:DF22"/>
    <mergeCell ref="BW15:CN15"/>
    <mergeCell ref="BW26:CN26"/>
    <mergeCell ref="BW5:CN5"/>
    <mergeCell ref="BW10:CN10"/>
    <mergeCell ref="BW19:CN19"/>
    <mergeCell ref="CO12:DF12"/>
    <mergeCell ref="BW17:CN17"/>
    <mergeCell ref="CO14:DF14"/>
    <mergeCell ref="BW13:CN13"/>
    <mergeCell ref="BW14:CN14"/>
    <mergeCell ref="BW7:CN7"/>
    <mergeCell ref="CO15:DF15"/>
    <mergeCell ref="CO3:DF3"/>
    <mergeCell ref="CO9:DF9"/>
    <mergeCell ref="CO4:DF4"/>
    <mergeCell ref="BW3:CN3"/>
    <mergeCell ref="BW4:CN4"/>
    <mergeCell ref="CO10:DF10"/>
    <mergeCell ref="CO5:DF5"/>
    <mergeCell ref="CO6:DF6"/>
    <mergeCell ref="CO8:DF8"/>
    <mergeCell ref="BW9:CN9"/>
    <mergeCell ref="AZ6:BV6"/>
    <mergeCell ref="A7:AB7"/>
    <mergeCell ref="AC8:AH8"/>
    <mergeCell ref="AI3:AY3"/>
    <mergeCell ref="AZ5:BV5"/>
    <mergeCell ref="AI4:AY4"/>
    <mergeCell ref="AI5:AY5"/>
    <mergeCell ref="AZ4:BV4"/>
    <mergeCell ref="AZ3:BV3"/>
    <mergeCell ref="BW6:CN6"/>
    <mergeCell ref="AZ8:BV8"/>
    <mergeCell ref="A3:AB3"/>
    <mergeCell ref="A4:AB4"/>
    <mergeCell ref="AC3:AH3"/>
    <mergeCell ref="AC4:AH4"/>
    <mergeCell ref="A5:AB5"/>
    <mergeCell ref="AC5:AH5"/>
    <mergeCell ref="AC6:AH6"/>
    <mergeCell ref="A8:AB8"/>
    <mergeCell ref="AZ9:BV9"/>
    <mergeCell ref="AC9:AH9"/>
    <mergeCell ref="A6:AB6"/>
    <mergeCell ref="AC7:AH7"/>
    <mergeCell ref="A9:AB9"/>
    <mergeCell ref="AI6:AY6"/>
    <mergeCell ref="AI8:AY8"/>
    <mergeCell ref="AI9:AY9"/>
    <mergeCell ref="AI7:AY7"/>
    <mergeCell ref="AZ7:BV7"/>
    <mergeCell ref="AC10:AH10"/>
    <mergeCell ref="AI10:AY10"/>
    <mergeCell ref="AZ10:BV10"/>
    <mergeCell ref="BW20:CN20"/>
    <mergeCell ref="BW16:CN16"/>
    <mergeCell ref="BW12:CN12"/>
    <mergeCell ref="AC13:AH13"/>
    <mergeCell ref="AC15:AH15"/>
    <mergeCell ref="AI15:AY15"/>
    <mergeCell ref="AI14:AY14"/>
    <mergeCell ref="AC14:AH14"/>
    <mergeCell ref="AZ18:BV18"/>
    <mergeCell ref="AZ14:BV14"/>
    <mergeCell ref="AZ17:BV17"/>
    <mergeCell ref="AC16:AH16"/>
    <mergeCell ref="AZ15:BV15"/>
    <mergeCell ref="AI12:AY12"/>
    <mergeCell ref="AZ12:BV12"/>
    <mergeCell ref="AC28:AH28"/>
    <mergeCell ref="AI28:AY28"/>
    <mergeCell ref="AI19:AY19"/>
    <mergeCell ref="AI27:AY27"/>
    <mergeCell ref="AI20:AY20"/>
    <mergeCell ref="AZ16:BV16"/>
    <mergeCell ref="AI13:AY13"/>
    <mergeCell ref="AZ13:BV13"/>
    <mergeCell ref="AZ27:BV27"/>
    <mergeCell ref="BW25:CN25"/>
    <mergeCell ref="AZ22:BV22"/>
    <mergeCell ref="BW22:CN22"/>
    <mergeCell ref="BW21:CN21"/>
    <mergeCell ref="AI29:AY29"/>
    <mergeCell ref="AZ21:BV21"/>
    <mergeCell ref="A27:AB27"/>
    <mergeCell ref="A26:AB26"/>
    <mergeCell ref="A18:AB18"/>
    <mergeCell ref="AC18:AH18"/>
    <mergeCell ref="AI18:AY18"/>
    <mergeCell ref="AC21:AH21"/>
    <mergeCell ref="A20:AB20"/>
    <mergeCell ref="AI21:AY21"/>
    <mergeCell ref="AC27:AH27"/>
    <mergeCell ref="A23:AB23"/>
    <mergeCell ref="AZ20:BV20"/>
    <mergeCell ref="AC19:AH19"/>
    <mergeCell ref="A10:AB10"/>
    <mergeCell ref="A12:AB12"/>
    <mergeCell ref="A17:AB17"/>
    <mergeCell ref="A15:AB15"/>
    <mergeCell ref="A13:AB13"/>
    <mergeCell ref="A14:AB14"/>
    <mergeCell ref="AC20:AH20"/>
    <mergeCell ref="AC12:AH12"/>
    <mergeCell ref="A34:AB34"/>
    <mergeCell ref="A16:AB16"/>
    <mergeCell ref="A33:AB33"/>
    <mergeCell ref="A21:AB21"/>
    <mergeCell ref="A19:AB19"/>
    <mergeCell ref="A32:AB32"/>
    <mergeCell ref="A31:AB31"/>
    <mergeCell ref="A28:AB28"/>
    <mergeCell ref="A30:AB30"/>
    <mergeCell ref="A29:AB29"/>
    <mergeCell ref="A41:AB41"/>
    <mergeCell ref="A45:AB45"/>
    <mergeCell ref="A35:AB35"/>
    <mergeCell ref="A36:AB36"/>
    <mergeCell ref="A37:AB37"/>
    <mergeCell ref="A38:AB38"/>
    <mergeCell ref="A43:AB43"/>
    <mergeCell ref="A44:AB44"/>
    <mergeCell ref="A42:AB42"/>
    <mergeCell ref="A40:AB40"/>
    <mergeCell ref="A47:AB47"/>
    <mergeCell ref="A49:AB49"/>
    <mergeCell ref="AC46:AH46"/>
    <mergeCell ref="AC49:AH49"/>
    <mergeCell ref="AC56:AH56"/>
    <mergeCell ref="A55:AB55"/>
    <mergeCell ref="A48:AB48"/>
    <mergeCell ref="A46:AB46"/>
    <mergeCell ref="A54:AB54"/>
    <mergeCell ref="A56:AB56"/>
    <mergeCell ref="AI59:AY59"/>
    <mergeCell ref="AZ72:BV72"/>
    <mergeCell ref="AZ61:BV61"/>
    <mergeCell ref="AI56:AY56"/>
    <mergeCell ref="AI69:AY69"/>
    <mergeCell ref="AC63:AH63"/>
    <mergeCell ref="AC60:AH60"/>
    <mergeCell ref="AC72:AH72"/>
    <mergeCell ref="AI63:AY63"/>
    <mergeCell ref="AI60:AY60"/>
    <mergeCell ref="A60:AB60"/>
    <mergeCell ref="A64:AB64"/>
    <mergeCell ref="A50:AB50"/>
    <mergeCell ref="AC42:AH42"/>
    <mergeCell ref="AC71:AH71"/>
    <mergeCell ref="AC69:AH69"/>
    <mergeCell ref="AC68:AH68"/>
    <mergeCell ref="AC59:AH59"/>
    <mergeCell ref="A58:AB58"/>
    <mergeCell ref="A69:AB69"/>
    <mergeCell ref="A59:AB59"/>
    <mergeCell ref="A65:AB65"/>
    <mergeCell ref="AI72:AY72"/>
    <mergeCell ref="AC86:AH86"/>
    <mergeCell ref="AI75:AY75"/>
    <mergeCell ref="AZ75:BV75"/>
    <mergeCell ref="A63:AB63"/>
    <mergeCell ref="AC73:AH73"/>
    <mergeCell ref="AC70:AH70"/>
    <mergeCell ref="A75:AB75"/>
    <mergeCell ref="AI91:AY91"/>
    <mergeCell ref="AI89:AY89"/>
    <mergeCell ref="AZ82:BV82"/>
    <mergeCell ref="AC85:AH85"/>
    <mergeCell ref="BW83:CN83"/>
    <mergeCell ref="BW104:CN104"/>
    <mergeCell ref="AZ86:BV86"/>
    <mergeCell ref="BW82:CN82"/>
    <mergeCell ref="AI83:AY83"/>
    <mergeCell ref="AC96:AH96"/>
    <mergeCell ref="BW116:CN116"/>
    <mergeCell ref="AZ83:BV83"/>
    <mergeCell ref="AZ90:BV90"/>
    <mergeCell ref="BW87:CN87"/>
    <mergeCell ref="BW107:CN107"/>
    <mergeCell ref="BW110:CN110"/>
    <mergeCell ref="AZ102:BV102"/>
    <mergeCell ref="AZ97:BV97"/>
    <mergeCell ref="AZ105:BV105"/>
    <mergeCell ref="BW93:CN93"/>
    <mergeCell ref="AZ131:BV131"/>
    <mergeCell ref="BW113:CN113"/>
    <mergeCell ref="CO113:DF113"/>
    <mergeCell ref="AI109:AY109"/>
    <mergeCell ref="BW128:CN128"/>
    <mergeCell ref="CO109:DF109"/>
    <mergeCell ref="CO111:DF111"/>
    <mergeCell ref="CO125:DK125"/>
    <mergeCell ref="AI115:AY115"/>
    <mergeCell ref="AI120:AY120"/>
    <mergeCell ref="A61:AB61"/>
    <mergeCell ref="AC62:AH62"/>
    <mergeCell ref="AC61:AH61"/>
    <mergeCell ref="A68:AB68"/>
    <mergeCell ref="AC65:AH65"/>
    <mergeCell ref="AC134:AH134"/>
    <mergeCell ref="A85:AB85"/>
    <mergeCell ref="A78:AB78"/>
    <mergeCell ref="A81:AB81"/>
    <mergeCell ref="AC83:AH83"/>
    <mergeCell ref="AI134:AY134"/>
    <mergeCell ref="AI96:AY96"/>
    <mergeCell ref="AC103:AH103"/>
    <mergeCell ref="AI55:AY55"/>
    <mergeCell ref="AC58:AH58"/>
    <mergeCell ref="AI58:AY58"/>
    <mergeCell ref="AC87:AH87"/>
    <mergeCell ref="AI68:AY68"/>
    <mergeCell ref="AI84:AY84"/>
    <mergeCell ref="AC76:AH76"/>
    <mergeCell ref="A71:AB71"/>
    <mergeCell ref="A72:AB72"/>
    <mergeCell ref="A84:AB84"/>
    <mergeCell ref="AC81:AH81"/>
    <mergeCell ref="AC77:AH77"/>
    <mergeCell ref="AZ132:BV132"/>
    <mergeCell ref="A77:AB77"/>
    <mergeCell ref="A86:AB86"/>
    <mergeCell ref="AZ78:BV78"/>
    <mergeCell ref="AI132:AY132"/>
    <mergeCell ref="A83:AB83"/>
    <mergeCell ref="BW97:CN97"/>
    <mergeCell ref="AZ93:BV93"/>
    <mergeCell ref="AI78:AY78"/>
    <mergeCell ref="AC66:AH66"/>
    <mergeCell ref="A76:AB76"/>
    <mergeCell ref="AC67:AH67"/>
    <mergeCell ref="A70:AB70"/>
    <mergeCell ref="AC78:AH78"/>
    <mergeCell ref="A67:AB67"/>
    <mergeCell ref="AC75:AH75"/>
    <mergeCell ref="AI62:AY62"/>
    <mergeCell ref="A62:AB62"/>
    <mergeCell ref="AC64:AH64"/>
    <mergeCell ref="AI74:AY74"/>
    <mergeCell ref="AZ74:BV74"/>
    <mergeCell ref="AZ62:BV62"/>
    <mergeCell ref="AZ65:BT65"/>
    <mergeCell ref="AZ67:BV67"/>
    <mergeCell ref="AI65:AY65"/>
    <mergeCell ref="AI64:AY64"/>
    <mergeCell ref="BW31:CN31"/>
    <mergeCell ref="BW35:CN35"/>
    <mergeCell ref="BW40:CN40"/>
    <mergeCell ref="BW78:CN78"/>
    <mergeCell ref="BW73:CN73"/>
    <mergeCell ref="BW32:CN32"/>
    <mergeCell ref="BW44:CN44"/>
    <mergeCell ref="BW42:CN42"/>
    <mergeCell ref="BW34:CN34"/>
    <mergeCell ref="AC79:AH79"/>
    <mergeCell ref="AC80:AH80"/>
    <mergeCell ref="BW29:CN29"/>
    <mergeCell ref="BW41:CN41"/>
    <mergeCell ref="BW38:CN38"/>
    <mergeCell ref="BW43:CN43"/>
    <mergeCell ref="AI43:AY43"/>
    <mergeCell ref="BW30:CN30"/>
    <mergeCell ref="BW37:CN37"/>
    <mergeCell ref="BW33:CN33"/>
    <mergeCell ref="BW36:CN36"/>
    <mergeCell ref="CO34:DF34"/>
    <mergeCell ref="CO31:DF31"/>
    <mergeCell ref="CO17:DF17"/>
    <mergeCell ref="CO21:DF21"/>
    <mergeCell ref="CO42:DF42"/>
    <mergeCell ref="CO18:DF18"/>
    <mergeCell ref="CO19:DF19"/>
    <mergeCell ref="CO37:DF37"/>
    <mergeCell ref="CO38:DF38"/>
    <mergeCell ref="CO20:DF20"/>
    <mergeCell ref="CO28:DF28"/>
    <mergeCell ref="CO35:DF35"/>
    <mergeCell ref="CO49:DF49"/>
    <mergeCell ref="CO62:DF62"/>
    <mergeCell ref="CO64:DF64"/>
    <mergeCell ref="CO46:DF46"/>
    <mergeCell ref="CO50:DF50"/>
    <mergeCell ref="CO54:DF54"/>
    <mergeCell ref="CO56:DF56"/>
    <mergeCell ref="CO77:DF77"/>
    <mergeCell ref="BW67:CN67"/>
    <mergeCell ref="BW68:CN68"/>
    <mergeCell ref="CO71:DF71"/>
    <mergeCell ref="CO75:DF75"/>
    <mergeCell ref="AZ57:BS57"/>
    <mergeCell ref="BW57:CL57"/>
    <mergeCell ref="CO60:DF60"/>
    <mergeCell ref="CO58:DF58"/>
    <mergeCell ref="BW59:CN59"/>
    <mergeCell ref="AC43:AH43"/>
    <mergeCell ref="AZ44:BV44"/>
    <mergeCell ref="AI46:AY46"/>
    <mergeCell ref="AC44:AH44"/>
    <mergeCell ref="AC50:AH50"/>
    <mergeCell ref="AI47:AY47"/>
    <mergeCell ref="AC55:AH55"/>
    <mergeCell ref="AI49:AY49"/>
    <mergeCell ref="AI133:AY133"/>
    <mergeCell ref="CO78:DF78"/>
    <mergeCell ref="AZ89:BV89"/>
    <mergeCell ref="CO93:DK93"/>
    <mergeCell ref="CO96:DK96"/>
    <mergeCell ref="AI77:AY77"/>
    <mergeCell ref="AI88:AY88"/>
    <mergeCell ref="AI90:AY90"/>
    <mergeCell ref="BW85:CN85"/>
    <mergeCell ref="A132:AB132"/>
    <mergeCell ref="AC132:AH132"/>
    <mergeCell ref="AI131:AY131"/>
    <mergeCell ref="A103:AB103"/>
    <mergeCell ref="A118:AB118"/>
    <mergeCell ref="A93:AB93"/>
    <mergeCell ref="A96:AB96"/>
    <mergeCell ref="AC92:AH92"/>
    <mergeCell ref="A92:AB92"/>
    <mergeCell ref="AC84:AH84"/>
    <mergeCell ref="AC104:AH104"/>
    <mergeCell ref="AC117:AH117"/>
    <mergeCell ref="A119:AB119"/>
    <mergeCell ref="AC119:AH119"/>
    <mergeCell ref="A133:AB133"/>
    <mergeCell ref="AC133:AH133"/>
    <mergeCell ref="A117:AB117"/>
    <mergeCell ref="A106:AB106"/>
    <mergeCell ref="A97:AB97"/>
    <mergeCell ref="BW133:CN133"/>
    <mergeCell ref="AC105:AH105"/>
    <mergeCell ref="AC106:AH106"/>
    <mergeCell ref="AC116:AH116"/>
    <mergeCell ref="AI105:AY105"/>
    <mergeCell ref="AC121:AH121"/>
    <mergeCell ref="AC124:AH124"/>
    <mergeCell ref="AC128:AH128"/>
    <mergeCell ref="AI128:AY128"/>
    <mergeCell ref="AZ128:BV128"/>
    <mergeCell ref="A105:AB105"/>
    <mergeCell ref="AC97:AH97"/>
    <mergeCell ref="AC93:AH93"/>
    <mergeCell ref="AC114:AH114"/>
    <mergeCell ref="AI130:AY130"/>
    <mergeCell ref="AZ130:BV130"/>
    <mergeCell ref="A130:AB130"/>
    <mergeCell ref="A112:AB112"/>
    <mergeCell ref="AI114:AY114"/>
    <mergeCell ref="AZ129:BV129"/>
    <mergeCell ref="A122:AB122"/>
    <mergeCell ref="AC131:AH131"/>
    <mergeCell ref="AI117:AY117"/>
    <mergeCell ref="AZ117:BV117"/>
    <mergeCell ref="AC123:AH123"/>
    <mergeCell ref="AC130:AH130"/>
    <mergeCell ref="AI119:AY119"/>
    <mergeCell ref="AC118:AH118"/>
    <mergeCell ref="AC129:AH129"/>
    <mergeCell ref="AI129:AY129"/>
    <mergeCell ref="AC122:AH122"/>
    <mergeCell ref="A131:AB131"/>
    <mergeCell ref="A123:AB123"/>
    <mergeCell ref="A124:AB124"/>
    <mergeCell ref="A116:AB116"/>
    <mergeCell ref="A128:AB128"/>
    <mergeCell ref="A120:AB120"/>
    <mergeCell ref="A121:AB121"/>
    <mergeCell ref="A125:AB125"/>
    <mergeCell ref="A127:AB127"/>
    <mergeCell ref="A129:AB129"/>
    <mergeCell ref="AI86:AY86"/>
    <mergeCell ref="AZ84:BV84"/>
    <mergeCell ref="A114:AB114"/>
    <mergeCell ref="AZ115:BV115"/>
    <mergeCell ref="BW115:CN115"/>
    <mergeCell ref="BW114:CN114"/>
    <mergeCell ref="AC115:AH115"/>
    <mergeCell ref="A115:AB115"/>
    <mergeCell ref="A104:AB104"/>
    <mergeCell ref="AI85:AY85"/>
    <mergeCell ref="CO102:DK102"/>
    <mergeCell ref="CO97:DK97"/>
    <mergeCell ref="AI116:AY116"/>
    <mergeCell ref="AZ114:BV114"/>
    <mergeCell ref="AZ88:BV88"/>
    <mergeCell ref="BW88:CN88"/>
    <mergeCell ref="BW90:CN90"/>
    <mergeCell ref="AI92:AY92"/>
    <mergeCell ref="CO110:DF110"/>
    <mergeCell ref="CO89:DF89"/>
    <mergeCell ref="CO123:DK123"/>
    <mergeCell ref="BW123:CN123"/>
    <mergeCell ref="BW124:CN124"/>
    <mergeCell ref="AI118:AY118"/>
    <mergeCell ref="AZ118:BV118"/>
    <mergeCell ref="BW118:CN118"/>
    <mergeCell ref="CO120:DK120"/>
    <mergeCell ref="CO121:DK121"/>
    <mergeCell ref="AI121:AY121"/>
    <mergeCell ref="CO119:DK119"/>
    <mergeCell ref="CO127:DK127"/>
    <mergeCell ref="CO126:DK126"/>
    <mergeCell ref="BW126:CN126"/>
    <mergeCell ref="BW127:CN127"/>
    <mergeCell ref="AC127:AH127"/>
    <mergeCell ref="AI127:AY127"/>
    <mergeCell ref="AZ127:BV127"/>
    <mergeCell ref="CO124:DK124"/>
    <mergeCell ref="AI123:AY123"/>
    <mergeCell ref="A126:AB126"/>
    <mergeCell ref="AC126:AH126"/>
    <mergeCell ref="AI126:AY126"/>
    <mergeCell ref="AZ126:BV126"/>
    <mergeCell ref="AC125:AH125"/>
    <mergeCell ref="AI125:AY125"/>
    <mergeCell ref="AZ125:BV125"/>
    <mergeCell ref="AZ121:BS121"/>
    <mergeCell ref="AC120:AH120"/>
    <mergeCell ref="AZ120:BV120"/>
    <mergeCell ref="BW120:CN120"/>
    <mergeCell ref="BW117:CN117"/>
    <mergeCell ref="BW121:CN121"/>
    <mergeCell ref="CO81:DF81"/>
    <mergeCell ref="CO74:DF74"/>
    <mergeCell ref="BW72:CN72"/>
    <mergeCell ref="AI76:AY76"/>
    <mergeCell ref="CO80:DF80"/>
    <mergeCell ref="AI81:AY81"/>
    <mergeCell ref="AZ81:BV81"/>
    <mergeCell ref="BW81:CN81"/>
    <mergeCell ref="AZ76:BV76"/>
    <mergeCell ref="AZ77:BV77"/>
    <mergeCell ref="A57:AB57"/>
    <mergeCell ref="AC57:AH57"/>
    <mergeCell ref="AI57:AY57"/>
    <mergeCell ref="A73:AB73"/>
    <mergeCell ref="A74:AB74"/>
    <mergeCell ref="AC74:AH74"/>
    <mergeCell ref="AI61:AY61"/>
    <mergeCell ref="AI66:AY66"/>
    <mergeCell ref="A66:AB66"/>
    <mergeCell ref="AI70:AY70"/>
    <mergeCell ref="A100:AB100"/>
    <mergeCell ref="AC100:AH100"/>
    <mergeCell ref="AI100:AY100"/>
    <mergeCell ref="AZ100:BV100"/>
    <mergeCell ref="BW100:CN100"/>
    <mergeCell ref="CO100:DK100"/>
    <mergeCell ref="A101:AB101"/>
    <mergeCell ref="AC101:AH101"/>
    <mergeCell ref="AI101:AY101"/>
    <mergeCell ref="AZ101:BV101"/>
    <mergeCell ref="BW101:CN101"/>
    <mergeCell ref="CO101:DK101"/>
    <mergeCell ref="A94:AB94"/>
    <mergeCell ref="AC94:AH94"/>
    <mergeCell ref="AI94:AY94"/>
    <mergeCell ref="AZ94:BV94"/>
    <mergeCell ref="BW94:CN94"/>
    <mergeCell ref="CO94:DK94"/>
    <mergeCell ref="A95:AB95"/>
    <mergeCell ref="AC95:AH95"/>
    <mergeCell ref="AI95:AY95"/>
    <mergeCell ref="AZ95:BV95"/>
    <mergeCell ref="BW95:CN95"/>
    <mergeCell ref="CO95:DK95"/>
  </mergeCells>
  <printOptions/>
  <pageMargins left="0.5905511811023623" right="0.3937007874015748" top="0.5905511811023623" bottom="0.3937007874015748" header="0.1968503937007874" footer="0.1968503937007874"/>
  <pageSetup fitToHeight="4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5"/>
  <sheetViews>
    <sheetView view="pageBreakPreview" zoomScaleSheetLayoutView="100" zoomScalePageLayoutView="0" workbookViewId="0" topLeftCell="A1">
      <selection activeCell="CD30" sqref="CD30"/>
    </sheetView>
  </sheetViews>
  <sheetFormatPr defaultColWidth="0.875" defaultRowHeight="12.75"/>
  <cols>
    <col min="1" max="50" width="0.875" style="1" customWidth="1"/>
    <col min="51" max="51" width="6.00390625" style="1" customWidth="1"/>
    <col min="52" max="71" width="0.875" style="1" customWidth="1"/>
    <col min="72" max="74" width="0.875" style="1" hidden="1" customWidth="1"/>
    <col min="75" max="107" width="0.875" style="1" customWidth="1"/>
    <col min="108" max="108" width="2.375" style="1" hidden="1" customWidth="1"/>
    <col min="109" max="110" width="0.875" style="1" hidden="1" customWidth="1"/>
    <col min="111" max="16384" width="0.875" style="1" customWidth="1"/>
  </cols>
  <sheetData>
    <row r="1" ht="12">
      <c r="DF1" s="4" t="s">
        <v>31</v>
      </c>
    </row>
    <row r="2" spans="1:110" s="3" customFormat="1" ht="21" customHeight="1">
      <c r="A2" s="122" t="s">
        <v>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</row>
    <row r="3" spans="1:110" ht="54" customHeight="1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 t="s">
        <v>1</v>
      </c>
      <c r="AD3" s="121"/>
      <c r="AE3" s="121"/>
      <c r="AF3" s="121"/>
      <c r="AG3" s="121"/>
      <c r="AH3" s="121"/>
      <c r="AI3" s="121" t="s">
        <v>43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 t="s">
        <v>37</v>
      </c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 t="s">
        <v>2</v>
      </c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 t="s">
        <v>3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3"/>
    </row>
    <row r="4" spans="1:110" s="9" customFormat="1" ht="12" customHeight="1" thickBot="1">
      <c r="A4" s="113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0">
        <v>2</v>
      </c>
      <c r="AD4" s="110"/>
      <c r="AE4" s="110"/>
      <c r="AF4" s="110"/>
      <c r="AG4" s="110"/>
      <c r="AH4" s="110"/>
      <c r="AI4" s="110">
        <v>3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>
        <v>4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>
        <v>5</v>
      </c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5"/>
    </row>
    <row r="5" spans="1:110" ht="22.5" customHeight="1">
      <c r="A5" s="308" t="s">
        <v>45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9"/>
      <c r="AC5" s="285" t="s">
        <v>32</v>
      </c>
      <c r="AD5" s="286"/>
      <c r="AE5" s="286"/>
      <c r="AF5" s="286"/>
      <c r="AG5" s="286"/>
      <c r="AH5" s="286"/>
      <c r="AI5" s="307" t="s">
        <v>95</v>
      </c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2">
        <f>SUM(AZ9)</f>
        <v>693417.5499999989</v>
      </c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3"/>
      <c r="BW5" s="302">
        <f>SUM(BW9)</f>
        <v>730821.7999999998</v>
      </c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3"/>
      <c r="CO5" s="302">
        <f>SUM(CO9)</f>
        <v>-37404.25000000093</v>
      </c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24"/>
    </row>
    <row r="6" spans="1:110" ht="12" customHeight="1">
      <c r="A6" s="300" t="s">
        <v>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88" t="s">
        <v>16</v>
      </c>
      <c r="AD6" s="289"/>
      <c r="AE6" s="289"/>
      <c r="AF6" s="289"/>
      <c r="AG6" s="289"/>
      <c r="AH6" s="290"/>
      <c r="AI6" s="294" t="s">
        <v>46</v>
      </c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6"/>
      <c r="AZ6" s="248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50"/>
      <c r="BW6" s="248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50"/>
      <c r="CO6" s="248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81"/>
    </row>
    <row r="7" spans="1:110" ht="22.5" customHeight="1">
      <c r="A7" s="305" t="s">
        <v>97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6"/>
      <c r="AC7" s="291"/>
      <c r="AD7" s="292"/>
      <c r="AE7" s="292"/>
      <c r="AF7" s="292"/>
      <c r="AG7" s="292"/>
      <c r="AH7" s="293"/>
      <c r="AI7" s="297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9"/>
      <c r="AZ7" s="282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304"/>
      <c r="BW7" s="282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304"/>
      <c r="CO7" s="282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4"/>
    </row>
    <row r="8" spans="1:110" ht="12" customHeight="1" thickBot="1">
      <c r="A8" s="310" t="s">
        <v>15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  <c r="AC8" s="288"/>
      <c r="AD8" s="289"/>
      <c r="AE8" s="289"/>
      <c r="AF8" s="289"/>
      <c r="AG8" s="289"/>
      <c r="AH8" s="290"/>
      <c r="AI8" s="294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6"/>
      <c r="AZ8" s="248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50"/>
      <c r="BW8" s="248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50"/>
      <c r="CO8" s="248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81"/>
    </row>
    <row r="9" spans="1:110" ht="22.5" customHeight="1">
      <c r="A9" s="66" t="s">
        <v>96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  <c r="AC9" s="57" t="s">
        <v>17</v>
      </c>
      <c r="AD9" s="58"/>
      <c r="AE9" s="58"/>
      <c r="AF9" s="58"/>
      <c r="AG9" s="58"/>
      <c r="AH9" s="58"/>
      <c r="AI9" s="174" t="s">
        <v>46</v>
      </c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312">
        <f>SUM(AZ11)</f>
        <v>693417.5499999989</v>
      </c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3"/>
      <c r="BW9" s="312">
        <f>SUM(BW11)</f>
        <v>730821.7999999998</v>
      </c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3"/>
      <c r="CO9" s="312">
        <f>SUM(CO11)</f>
        <v>-37404.25000000093</v>
      </c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7"/>
    </row>
    <row r="10" spans="1:110" ht="12" customHeight="1" thickBot="1">
      <c r="A10" s="300" t="s">
        <v>15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288"/>
      <c r="AD10" s="289"/>
      <c r="AE10" s="289"/>
      <c r="AF10" s="289"/>
      <c r="AG10" s="289"/>
      <c r="AH10" s="290"/>
      <c r="AI10" s="294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6"/>
      <c r="AZ10" s="248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50"/>
      <c r="BW10" s="248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50"/>
      <c r="CO10" s="248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81"/>
    </row>
    <row r="11" spans="1:110" ht="15" customHeight="1" thickBot="1">
      <c r="A11" s="66" t="s">
        <v>18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57" t="s">
        <v>19</v>
      </c>
      <c r="AD11" s="58"/>
      <c r="AE11" s="58"/>
      <c r="AF11" s="58"/>
      <c r="AG11" s="58"/>
      <c r="AH11" s="58"/>
      <c r="AI11" s="174" t="s">
        <v>82</v>
      </c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312">
        <f>SUM(AZ12,AZ16)</f>
        <v>693417.5499999989</v>
      </c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3"/>
      <c r="BW11" s="312">
        <f>SUM(BW12,BW16)</f>
        <v>730821.7999999998</v>
      </c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3"/>
      <c r="CO11" s="312">
        <f>AZ11-BW11</f>
        <v>-37404.25000000093</v>
      </c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7"/>
    </row>
    <row r="12" spans="1:110" ht="20.25" customHeight="1" thickBot="1">
      <c r="A12" s="269" t="s">
        <v>86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70"/>
      <c r="AC12" s="272" t="s">
        <v>20</v>
      </c>
      <c r="AD12" s="273"/>
      <c r="AE12" s="273"/>
      <c r="AF12" s="273"/>
      <c r="AG12" s="273"/>
      <c r="AH12" s="273"/>
      <c r="AI12" s="319" t="s">
        <v>83</v>
      </c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5">
        <f>SUM(AZ13)</f>
        <v>-13303425.15</v>
      </c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6">
        <f>SUM(BW13)</f>
        <v>-2628166.22</v>
      </c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>
        <f>SUM(CO13)</f>
        <v>-10675258.93</v>
      </c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20"/>
    </row>
    <row r="13" spans="1:110" ht="20.25" customHeight="1" thickBot="1">
      <c r="A13" s="66" t="s">
        <v>101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59" t="s">
        <v>20</v>
      </c>
      <c r="AD13" s="60"/>
      <c r="AE13" s="60"/>
      <c r="AF13" s="60"/>
      <c r="AG13" s="60"/>
      <c r="AH13" s="61"/>
      <c r="AI13" s="178" t="s">
        <v>102</v>
      </c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80"/>
      <c r="AZ13" s="271">
        <f>SUM(AZ14)</f>
        <v>-13303425.15</v>
      </c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314">
        <f>SUM(BW14)</f>
        <v>-2628166.22</v>
      </c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>
        <f>SUM(CO14)</f>
        <v>-10675258.93</v>
      </c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8"/>
    </row>
    <row r="14" spans="1:110" ht="21.75" customHeight="1" thickBot="1">
      <c r="A14" s="66" t="s">
        <v>98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57" t="s">
        <v>20</v>
      </c>
      <c r="AD14" s="58"/>
      <c r="AE14" s="58"/>
      <c r="AF14" s="58"/>
      <c r="AG14" s="58"/>
      <c r="AH14" s="58"/>
      <c r="AI14" s="174" t="s">
        <v>99</v>
      </c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271">
        <f>SUM(AZ15)</f>
        <v>-13303425.15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314">
        <f>SUM(BW15)</f>
        <v>-2628166.22</v>
      </c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>
        <f>SUM(CO15)</f>
        <v>-10675258.93</v>
      </c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8"/>
    </row>
    <row r="15" spans="1:110" ht="30" customHeight="1" thickBot="1">
      <c r="A15" s="66" t="s">
        <v>84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57" t="s">
        <v>20</v>
      </c>
      <c r="AD15" s="58"/>
      <c r="AE15" s="58"/>
      <c r="AF15" s="58"/>
      <c r="AG15" s="58"/>
      <c r="AH15" s="58"/>
      <c r="AI15" s="174" t="s">
        <v>85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271">
        <v>-13303425.15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314">
        <v>-2628166.22</v>
      </c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>
        <v>-10675258.93</v>
      </c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8"/>
    </row>
    <row r="16" spans="1:110" ht="20.25" customHeight="1" thickBot="1">
      <c r="A16" s="279" t="s">
        <v>87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  <c r="AC16" s="274" t="s">
        <v>21</v>
      </c>
      <c r="AD16" s="275"/>
      <c r="AE16" s="275"/>
      <c r="AF16" s="275"/>
      <c r="AG16" s="275"/>
      <c r="AH16" s="275"/>
      <c r="AI16" s="323" t="s">
        <v>88</v>
      </c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287">
        <f>SUM(AZ17)</f>
        <v>13996842.7</v>
      </c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>
        <f>SUM(BW17)</f>
        <v>3358988.02</v>
      </c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>
        <f>SUM(CO17)</f>
        <v>10637854.68</v>
      </c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322"/>
    </row>
    <row r="17" spans="1:110" ht="19.5" customHeight="1" thickBot="1">
      <c r="A17" s="276" t="s">
        <v>89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7"/>
      <c r="AC17" s="266" t="s">
        <v>21</v>
      </c>
      <c r="AD17" s="267"/>
      <c r="AE17" s="267"/>
      <c r="AF17" s="267"/>
      <c r="AG17" s="267"/>
      <c r="AH17" s="267"/>
      <c r="AI17" s="278" t="s">
        <v>90</v>
      </c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65">
        <f>SUM(AZ18)</f>
        <v>13996842.7</v>
      </c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>
        <f>SUM(BW18)</f>
        <v>3358988.02</v>
      </c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>
        <f>SUM(CO18)</f>
        <v>10637854.68</v>
      </c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321"/>
    </row>
    <row r="18" spans="1:110" ht="21.75" customHeight="1" thickBot="1">
      <c r="A18" s="276" t="s">
        <v>91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7"/>
      <c r="AC18" s="266" t="s">
        <v>21</v>
      </c>
      <c r="AD18" s="267"/>
      <c r="AE18" s="267"/>
      <c r="AF18" s="267"/>
      <c r="AG18" s="267"/>
      <c r="AH18" s="267"/>
      <c r="AI18" s="278" t="s">
        <v>92</v>
      </c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65">
        <f>SUM(AZ19)</f>
        <v>13996842.7</v>
      </c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>
        <f>SUM(BW19)</f>
        <v>3358988.02</v>
      </c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>
        <f>SUM(CO19)</f>
        <v>10637854.68</v>
      </c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321"/>
    </row>
    <row r="19" spans="1:110" ht="28.5" customHeight="1" thickBot="1">
      <c r="A19" s="276" t="s">
        <v>93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7"/>
      <c r="AC19" s="266" t="s">
        <v>21</v>
      </c>
      <c r="AD19" s="267"/>
      <c r="AE19" s="267"/>
      <c r="AF19" s="267"/>
      <c r="AG19" s="267"/>
      <c r="AH19" s="267"/>
      <c r="AI19" s="278" t="s">
        <v>94</v>
      </c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65">
        <v>13996842.7</v>
      </c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>
        <v>3358988.02</v>
      </c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>
        <v>10637854.68</v>
      </c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321"/>
    </row>
    <row r="20" spans="30:33" ht="18" customHeight="1">
      <c r="AD20" s="6"/>
      <c r="AE20" s="6"/>
      <c r="AF20" s="6"/>
      <c r="AG20" s="6"/>
    </row>
    <row r="21" spans="19:97" s="2" customFormat="1" ht="11.25" hidden="1">
      <c r="S21" s="8"/>
      <c r="T21" s="8"/>
      <c r="U21" s="8"/>
      <c r="V21" s="8"/>
      <c r="W21" s="8"/>
      <c r="X21" s="8"/>
      <c r="Y21" s="8"/>
      <c r="AR21" s="8"/>
      <c r="AS21" s="8"/>
      <c r="AT21" s="8"/>
      <c r="AU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25" s="2" customFormat="1" ht="11.25">
      <c r="A22" s="263" t="s">
        <v>316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</row>
    <row r="23" spans="1:71" s="7" customFormat="1" ht="11.25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2"/>
      <c r="AS23" s="2"/>
      <c r="AT23" s="2"/>
      <c r="AU23" s="2"/>
      <c r="AV23" s="129" t="s">
        <v>139</v>
      </c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</row>
    <row r="24" spans="1:71" s="7" customFormat="1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268" t="s">
        <v>22</v>
      </c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"/>
      <c r="AS24" s="2"/>
      <c r="AT24" s="2"/>
      <c r="AU24" s="2"/>
      <c r="AV24" s="268" t="s">
        <v>23</v>
      </c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8"/>
      <c r="AS25" s="8"/>
      <c r="AT25" s="8"/>
      <c r="AU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ht="3" customHeight="1"/>
  </sheetData>
  <sheetProtection/>
  <mergeCells count="103">
    <mergeCell ref="A2:DF2"/>
    <mergeCell ref="AZ19:BV19"/>
    <mergeCell ref="AI19:AY19"/>
    <mergeCell ref="AI16:AY16"/>
    <mergeCell ref="AI14:AY14"/>
    <mergeCell ref="BW14:CN14"/>
    <mergeCell ref="CO10:DF10"/>
    <mergeCell ref="BW10:CN10"/>
    <mergeCell ref="CO5:DF5"/>
    <mergeCell ref="BW19:CN19"/>
    <mergeCell ref="CO19:DF19"/>
    <mergeCell ref="CO16:DF16"/>
    <mergeCell ref="BW17:CN17"/>
    <mergeCell ref="CO17:DF17"/>
    <mergeCell ref="CO18:DF18"/>
    <mergeCell ref="BW18:CN18"/>
    <mergeCell ref="BW16:CN16"/>
    <mergeCell ref="AI10:AY10"/>
    <mergeCell ref="CO9:DF9"/>
    <mergeCell ref="CO14:DF14"/>
    <mergeCell ref="CO15:DF15"/>
    <mergeCell ref="CO11:DF11"/>
    <mergeCell ref="CO13:DF13"/>
    <mergeCell ref="BW13:CN13"/>
    <mergeCell ref="AI12:AY12"/>
    <mergeCell ref="CO12:DF12"/>
    <mergeCell ref="AI8:AY8"/>
    <mergeCell ref="AZ9:BV9"/>
    <mergeCell ref="BW8:CN8"/>
    <mergeCell ref="BW15:CN15"/>
    <mergeCell ref="AZ12:BV12"/>
    <mergeCell ref="AZ11:BV11"/>
    <mergeCell ref="BW9:CN9"/>
    <mergeCell ref="AZ10:BV10"/>
    <mergeCell ref="BW11:CN11"/>
    <mergeCell ref="BW12:CN12"/>
    <mergeCell ref="A10:AB10"/>
    <mergeCell ref="AC10:AH10"/>
    <mergeCell ref="A8:AB8"/>
    <mergeCell ref="AC8:AH8"/>
    <mergeCell ref="A9:AB9"/>
    <mergeCell ref="AC9:AH9"/>
    <mergeCell ref="AC6:AH7"/>
    <mergeCell ref="AI6:AY7"/>
    <mergeCell ref="A6:AB6"/>
    <mergeCell ref="BW5:CN5"/>
    <mergeCell ref="AZ6:BV7"/>
    <mergeCell ref="A7:AB7"/>
    <mergeCell ref="AI5:AY5"/>
    <mergeCell ref="BW6:CN7"/>
    <mergeCell ref="AZ5:BV5"/>
    <mergeCell ref="A5:AB5"/>
    <mergeCell ref="A3:AB3"/>
    <mergeCell ref="A4:AB4"/>
    <mergeCell ref="AI3:AY3"/>
    <mergeCell ref="AC3:AH3"/>
    <mergeCell ref="AC4:AH4"/>
    <mergeCell ref="AI4:AY4"/>
    <mergeCell ref="AC5:AH5"/>
    <mergeCell ref="AC14:AH14"/>
    <mergeCell ref="Z23:AQ23"/>
    <mergeCell ref="CO4:DF4"/>
    <mergeCell ref="AZ15:BV15"/>
    <mergeCell ref="AZ16:BV16"/>
    <mergeCell ref="AI9:AY9"/>
    <mergeCell ref="AI11:AY11"/>
    <mergeCell ref="AC11:AH11"/>
    <mergeCell ref="A11:AB11"/>
    <mergeCell ref="AZ3:BV3"/>
    <mergeCell ref="BW3:CN3"/>
    <mergeCell ref="CO3:DF3"/>
    <mergeCell ref="BW4:CN4"/>
    <mergeCell ref="AZ4:BV4"/>
    <mergeCell ref="CO8:DF8"/>
    <mergeCell ref="CO6:DF7"/>
    <mergeCell ref="AZ8:BV8"/>
    <mergeCell ref="A13:AB13"/>
    <mergeCell ref="AC13:AH13"/>
    <mergeCell ref="AZ14:BV14"/>
    <mergeCell ref="A19:AB19"/>
    <mergeCell ref="AC19:AH19"/>
    <mergeCell ref="A18:AB18"/>
    <mergeCell ref="A16:AB16"/>
    <mergeCell ref="A15:AB15"/>
    <mergeCell ref="AC15:AH15"/>
    <mergeCell ref="AI18:AY18"/>
    <mergeCell ref="A12:AB12"/>
    <mergeCell ref="AZ17:BV17"/>
    <mergeCell ref="AZ13:BV13"/>
    <mergeCell ref="AC12:AH12"/>
    <mergeCell ref="AI13:AY13"/>
    <mergeCell ref="A14:AB14"/>
    <mergeCell ref="AI15:AY15"/>
    <mergeCell ref="AC16:AH16"/>
    <mergeCell ref="A17:AB17"/>
    <mergeCell ref="AI17:AY17"/>
    <mergeCell ref="A22:Y23"/>
    <mergeCell ref="AZ18:BV18"/>
    <mergeCell ref="AC17:AH17"/>
    <mergeCell ref="AC18:AH18"/>
    <mergeCell ref="AV24:BS24"/>
    <mergeCell ref="Z24:AQ24"/>
    <mergeCell ref="AV23:BS2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2017-04-18T09:33:05Z</cp:lastPrinted>
  <dcterms:created xsi:type="dcterms:W3CDTF">2007-09-21T13:36:41Z</dcterms:created>
  <dcterms:modified xsi:type="dcterms:W3CDTF">2017-04-18T09:33:08Z</dcterms:modified>
  <cp:category/>
  <cp:version/>
  <cp:contentType/>
  <cp:contentStatus/>
</cp:coreProperties>
</file>