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КФХ!$A$1:$Z$23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B10" i="1" l="1"/>
  <c r="I22" i="2"/>
  <c r="J22" i="2"/>
  <c r="G22" i="2"/>
  <c r="B21" i="2"/>
  <c r="H21" i="2"/>
  <c r="F22" i="2"/>
  <c r="H22" i="2" l="1"/>
  <c r="D22" i="2"/>
  <c r="E22" i="2" s="1"/>
  <c r="C22" i="2"/>
  <c r="K20" i="2"/>
  <c r="H20" i="2"/>
  <c r="E20" i="2"/>
  <c r="B20" i="2"/>
  <c r="K19" i="2"/>
  <c r="H19" i="2"/>
  <c r="E19" i="2"/>
  <c r="B19" i="2"/>
  <c r="K18" i="2"/>
  <c r="H18" i="2"/>
  <c r="E18" i="2"/>
  <c r="B18" i="2"/>
  <c r="T17" i="2"/>
  <c r="T23" i="2" s="1"/>
  <c r="K17" i="2"/>
  <c r="H17" i="2"/>
  <c r="E17" i="2"/>
  <c r="B17" i="2"/>
  <c r="K16" i="2"/>
  <c r="E16" i="2"/>
  <c r="B16" i="2"/>
  <c r="Z15" i="2"/>
  <c r="Z23" i="2" s="1"/>
  <c r="V15" i="2"/>
  <c r="V23" i="2" s="1"/>
  <c r="S15" i="2"/>
  <c r="U15" i="2" s="1"/>
  <c r="R15" i="2"/>
  <c r="R23" i="2" s="1"/>
  <c r="P15" i="2"/>
  <c r="P23" i="2" s="1"/>
  <c r="O15" i="2"/>
  <c r="O23" i="2" s="1"/>
  <c r="M15" i="2"/>
  <c r="N15" i="2" s="1"/>
  <c r="L15" i="2"/>
  <c r="L23" i="2" s="1"/>
  <c r="J15" i="2"/>
  <c r="J23" i="2" s="1"/>
  <c r="I15" i="2"/>
  <c r="G15" i="2"/>
  <c r="G23" i="2" s="1"/>
  <c r="F15" i="2"/>
  <c r="F23" i="2" s="1"/>
  <c r="D15" i="2"/>
  <c r="C15" i="2"/>
  <c r="C23" i="2" s="1"/>
  <c r="Y14" i="2"/>
  <c r="T14" i="2"/>
  <c r="U14" i="2" s="1"/>
  <c r="Q14" i="2"/>
  <c r="N14" i="2"/>
  <c r="K14" i="2"/>
  <c r="H14" i="2"/>
  <c r="E14" i="2"/>
  <c r="B14" i="2"/>
  <c r="Y13" i="2"/>
  <c r="T13" i="2"/>
  <c r="U13" i="2" s="1"/>
  <c r="Q13" i="2"/>
  <c r="N13" i="2"/>
  <c r="K13" i="2"/>
  <c r="H13" i="2"/>
  <c r="E13" i="2"/>
  <c r="B13" i="2"/>
  <c r="Y12" i="2"/>
  <c r="T12" i="2"/>
  <c r="U12" i="2" s="1"/>
  <c r="Q12" i="2"/>
  <c r="N12" i="2"/>
  <c r="K12" i="2"/>
  <c r="H12" i="2"/>
  <c r="E12" i="2"/>
  <c r="B12" i="2"/>
  <c r="W11" i="2"/>
  <c r="T11" i="2"/>
  <c r="X11" i="2" s="1"/>
  <c r="Q11" i="2"/>
  <c r="N11" i="2"/>
  <c r="K11" i="2"/>
  <c r="H11" i="2"/>
  <c r="E11" i="2"/>
  <c r="B11" i="2"/>
  <c r="W10" i="2"/>
  <c r="T10" i="2"/>
  <c r="X10" i="2" s="1"/>
  <c r="Q10" i="2"/>
  <c r="N10" i="2"/>
  <c r="K10" i="2"/>
  <c r="H10" i="2"/>
  <c r="E10" i="2"/>
  <c r="B10" i="2"/>
  <c r="X9" i="2"/>
  <c r="W9" i="2"/>
  <c r="Y9" i="2" s="1"/>
  <c r="U9" i="2"/>
  <c r="Q9" i="2"/>
  <c r="N9" i="2"/>
  <c r="K9" i="2"/>
  <c r="H9" i="2"/>
  <c r="E9" i="2"/>
  <c r="B9" i="2"/>
  <c r="X8" i="2"/>
  <c r="W8" i="2"/>
  <c r="U8" i="2"/>
  <c r="T8" i="2"/>
  <c r="Q8" i="2"/>
  <c r="N8" i="2"/>
  <c r="K8" i="2"/>
  <c r="H8" i="2"/>
  <c r="E8" i="2"/>
  <c r="B8" i="2"/>
  <c r="X7" i="2"/>
  <c r="W7" i="2"/>
  <c r="U7" i="2"/>
  <c r="T7" i="2"/>
  <c r="K7" i="2"/>
  <c r="H7" i="2"/>
  <c r="E7" i="2"/>
  <c r="B7" i="2"/>
  <c r="X6" i="2"/>
  <c r="W6" i="2"/>
  <c r="U6" i="2"/>
  <c r="K6" i="2"/>
  <c r="H6" i="2"/>
  <c r="E6" i="2"/>
  <c r="B6" i="2"/>
  <c r="B15" i="2" s="1"/>
  <c r="S15" i="1"/>
  <c r="T14" i="1"/>
  <c r="Z13" i="1"/>
  <c r="Z15" i="1" s="1"/>
  <c r="V13" i="1"/>
  <c r="V15" i="1" s="1"/>
  <c r="S13" i="1"/>
  <c r="R13" i="1"/>
  <c r="R15" i="1" s="1"/>
  <c r="T15" i="1" s="1"/>
  <c r="U15" i="1" s="1"/>
  <c r="P13" i="1"/>
  <c r="P15" i="1" s="1"/>
  <c r="O13" i="1"/>
  <c r="O15" i="1" s="1"/>
  <c r="M13" i="1"/>
  <c r="M15" i="1" s="1"/>
  <c r="L13" i="1"/>
  <c r="L15" i="1" s="1"/>
  <c r="J13" i="1"/>
  <c r="J15" i="1" s="1"/>
  <c r="I13" i="1"/>
  <c r="I15" i="1" s="1"/>
  <c r="G13" i="1"/>
  <c r="F13" i="1"/>
  <c r="F15" i="1" s="1"/>
  <c r="D13" i="1"/>
  <c r="D15" i="1" s="1"/>
  <c r="C13" i="1"/>
  <c r="C15" i="1" s="1"/>
  <c r="W12" i="1"/>
  <c r="T12" i="1"/>
  <c r="X12" i="1" s="1"/>
  <c r="Y12" i="1" s="1"/>
  <c r="N12" i="1"/>
  <c r="K12" i="1"/>
  <c r="H12" i="1"/>
  <c r="E12" i="1"/>
  <c r="B12" i="1"/>
  <c r="X11" i="1"/>
  <c r="Y11" i="1" s="1"/>
  <c r="W11" i="1"/>
  <c r="U11" i="1"/>
  <c r="T11" i="1"/>
  <c r="N11" i="1"/>
  <c r="K11" i="1"/>
  <c r="H11" i="1"/>
  <c r="E11" i="1"/>
  <c r="B11" i="1"/>
  <c r="W10" i="1"/>
  <c r="T10" i="1"/>
  <c r="X10" i="1" s="1"/>
  <c r="N10" i="1"/>
  <c r="K10" i="1"/>
  <c r="H10" i="1"/>
  <c r="E10" i="1"/>
  <c r="W9" i="1"/>
  <c r="T9" i="1"/>
  <c r="X9" i="1" s="1"/>
  <c r="Y9" i="1" s="1"/>
  <c r="Q9" i="1"/>
  <c r="N9" i="1"/>
  <c r="K9" i="1"/>
  <c r="H9" i="1"/>
  <c r="E9" i="1"/>
  <c r="B9" i="1"/>
  <c r="W8" i="1"/>
  <c r="T8" i="1"/>
  <c r="X8" i="1" s="1"/>
  <c r="Y8" i="1" s="1"/>
  <c r="N8" i="1"/>
  <c r="K8" i="1"/>
  <c r="H8" i="1"/>
  <c r="E8" i="1"/>
  <c r="B8" i="1"/>
  <c r="W7" i="1"/>
  <c r="T7" i="1"/>
  <c r="X7" i="1" s="1"/>
  <c r="K7" i="1"/>
  <c r="H7" i="1"/>
  <c r="E7" i="1"/>
  <c r="B7" i="1"/>
  <c r="X6" i="1"/>
  <c r="Y6" i="1" s="1"/>
  <c r="W6" i="1"/>
  <c r="U6" i="1"/>
  <c r="T6" i="1"/>
  <c r="K6" i="1"/>
  <c r="H6" i="1"/>
  <c r="E6" i="1"/>
  <c r="B6" i="1"/>
  <c r="Y7" i="1" l="1"/>
  <c r="U12" i="1"/>
  <c r="E15" i="1"/>
  <c r="N15" i="1"/>
  <c r="B22" i="2"/>
  <c r="B23" i="2" s="1"/>
  <c r="Y10" i="1"/>
  <c r="W13" i="1"/>
  <c r="U9" i="1"/>
  <c r="N13" i="1"/>
  <c r="U8" i="1"/>
  <c r="U10" i="1"/>
  <c r="H13" i="1"/>
  <c r="K13" i="1"/>
  <c r="T13" i="1"/>
  <c r="U7" i="1"/>
  <c r="X15" i="1"/>
  <c r="K15" i="1"/>
  <c r="G15" i="1"/>
  <c r="H15" i="1" s="1"/>
  <c r="Q23" i="2"/>
  <c r="Y10" i="2"/>
  <c r="Y11" i="2"/>
  <c r="E15" i="2"/>
  <c r="Q15" i="2"/>
  <c r="D23" i="2"/>
  <c r="E23" i="2" s="1"/>
  <c r="M23" i="2"/>
  <c r="N23" i="2" s="1"/>
  <c r="S23" i="2"/>
  <c r="U23" i="2" s="1"/>
  <c r="Y6" i="2"/>
  <c r="Y7" i="2"/>
  <c r="Y8" i="2"/>
  <c r="U10" i="2"/>
  <c r="U11" i="2"/>
  <c r="H23" i="2"/>
  <c r="X15" i="2"/>
  <c r="U17" i="2"/>
  <c r="I23" i="2"/>
  <c r="K23" i="2" s="1"/>
  <c r="W15" i="2"/>
  <c r="K15" i="2"/>
  <c r="K22" i="2"/>
  <c r="B13" i="1"/>
  <c r="B15" i="1" s="1"/>
  <c r="E13" i="1"/>
  <c r="H15" i="2"/>
  <c r="Y15" i="2" l="1"/>
  <c r="U13" i="1"/>
  <c r="X13" i="1"/>
  <c r="Y13" i="1" s="1"/>
  <c r="X23" i="2"/>
</calcChain>
</file>

<file path=xl/sharedStrings.xml><?xml version="1.0" encoding="utf-8"?>
<sst xmlns="http://schemas.openxmlformats.org/spreadsheetml/2006/main" count="101" uniqueCount="49">
  <si>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</si>
  <si>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</si>
  <si>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</si>
  <si>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</si>
  <si>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</si>
  <si>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</si>
  <si>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</si>
  <si>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</si>
  <si>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</si>
  <si>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</si>
  <si>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</si>
  <si>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</si>
  <si>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</si>
  <si>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</si>
  <si>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</si>
  <si>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</si>
  <si>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</si>
  <si>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</si>
  <si>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</si>
  <si>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</si>
  <si>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</si>
  <si>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</si>
  <si>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</si>
  <si>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</si>
  <si>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</si>
  <si>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</si>
  <si>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</si>
  <si>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</si>
  <si>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</si>
  <si>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</si>
  <si>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</si>
  <si>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</si>
  <si>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</si>
  <si>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</si>
  <si>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</si>
  <si>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</si>
  <si>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</si>
  <si>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</si>
  <si>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</si>
  <si>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Баженов С.С.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</si>
  <si>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</si>
  <si>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</si>
  <si>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</si>
  <si>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</si>
  <si>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</si>
  <si>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</si>
  <si>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по Верещагинскому городскому округу Пермского края на 25.08.2020 года</t>
  </si>
  <si>
    <t>по Верещагинскому городскому округу на 04.09.2020г.</t>
  </si>
  <si>
    <t>На 04.09.2019г.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</si>
</sst>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view="pageBreakPreview" zoomScale="80" zoomScaleNormal="76" zoomScaleSheetLayoutView="80" workbookViewId="0">
      <pane xSplit="1" ySplit="5" topLeftCell="F12" activePane="bottomRight" state="frozen"/>
      <selection pane="topRight" activeCell="B1" sqref="B1"/>
      <selection pane="bottomLeft" activeCell="A6" sqref="A6"/>
      <selection pane="bottomRight" activeCell="AB16" sqref="AB16"/>
    </sheetView>
  </sheetViews>
  <sheetFormatPr defaultRowHeight="15" x14ac:dyDescent="0.25"/>
  <cols>
    <col min="1" max="1" width="34.140625" customWidth="1"/>
    <col min="2" max="2" width="8.85546875" customWidth="1"/>
    <col min="3" max="5" width="7.7109375" customWidth="1"/>
    <col min="6" max="7" width="9.7109375" customWidth="1"/>
    <col min="8" max="9" width="7.7109375" customWidth="1"/>
    <col min="10" max="10" width="10.7109375" customWidth="1"/>
    <col min="11" max="11" width="7.7109375" customWidth="1"/>
    <col min="12" max="12" width="9.28515625" customWidth="1"/>
    <col min="13" max="13" width="12" customWidth="1"/>
    <col min="14" max="14" width="7.7109375" customWidth="1"/>
    <col min="15" max="15" width="8.7109375" customWidth="1"/>
    <col min="16" max="16" width="10.28515625" customWidth="1"/>
    <col min="17" max="17" width="7.7109375" customWidth="1"/>
    <col min="18" max="18" width="10.28515625" customWidth="1"/>
    <col min="19" max="19" width="9.85546875" customWidth="1"/>
    <col min="20" max="20" width="9.28515625" customWidth="1"/>
    <col min="21" max="21" width="8.5703125" customWidth="1"/>
    <col min="22" max="22" width="11.7109375" customWidth="1"/>
    <col min="23" max="25" width="7.7109375" customWidth="1"/>
    <col min="26" max="26" width="13.42578125" customWidth="1"/>
    <col min="27" max="42" width="8.85546875" style="4"/>
  </cols>
  <sheetData>
    <row r="1" spans="1:29" ht="25.9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"/>
      <c r="AB1" s="5"/>
      <c r="AC1" s="5"/>
    </row>
    <row r="2" spans="1:29" ht="30.75" customHeight="1" x14ac:dyDescent="0.2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6"/>
      <c r="AB2" s="6"/>
      <c r="AC2" s="6"/>
    </row>
    <row r="3" spans="1:29" ht="26.25" customHeight="1" x14ac:dyDescent="0.25">
      <c r="A3" s="59" t="s">
        <v>0</v>
      </c>
      <c r="B3" s="56" t="s">
        <v>25</v>
      </c>
      <c r="C3" s="50" t="s">
        <v>24</v>
      </c>
      <c r="D3" s="51"/>
      <c r="E3" s="52"/>
      <c r="F3" s="50" t="s">
        <v>21</v>
      </c>
      <c r="G3" s="51"/>
      <c r="H3" s="52"/>
      <c r="I3" s="47" t="s">
        <v>10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56" t="s">
        <v>6</v>
      </c>
      <c r="W3" s="62" t="s">
        <v>7</v>
      </c>
      <c r="X3" s="63"/>
      <c r="Y3" s="64"/>
      <c r="Z3" s="59" t="s">
        <v>23</v>
      </c>
      <c r="AA3" s="6"/>
      <c r="AB3" s="6"/>
      <c r="AC3" s="6"/>
    </row>
    <row r="4" spans="1:29" ht="97.5" customHeight="1" x14ac:dyDescent="0.25">
      <c r="A4" s="71"/>
      <c r="B4" s="73"/>
      <c r="C4" s="53"/>
      <c r="D4" s="54"/>
      <c r="E4" s="55"/>
      <c r="F4" s="53"/>
      <c r="G4" s="54"/>
      <c r="H4" s="55"/>
      <c r="I4" s="58" t="s">
        <v>1</v>
      </c>
      <c r="J4" s="58"/>
      <c r="K4" s="58"/>
      <c r="L4" s="58" t="s">
        <v>2</v>
      </c>
      <c r="M4" s="58"/>
      <c r="N4" s="58"/>
      <c r="O4" s="68" t="s">
        <v>22</v>
      </c>
      <c r="P4" s="69"/>
      <c r="Q4" s="70"/>
      <c r="R4" s="56" t="s">
        <v>26</v>
      </c>
      <c r="S4" s="58" t="s">
        <v>27</v>
      </c>
      <c r="T4" s="58"/>
      <c r="U4" s="58"/>
      <c r="V4" s="57"/>
      <c r="W4" s="65"/>
      <c r="X4" s="66"/>
      <c r="Y4" s="67"/>
      <c r="Z4" s="60"/>
    </row>
    <row r="5" spans="1:29" ht="57.75" customHeight="1" x14ac:dyDescent="0.25">
      <c r="A5" s="72"/>
      <c r="B5" s="74"/>
      <c r="C5" s="21" t="s">
        <v>3</v>
      </c>
      <c r="D5" s="21" t="s">
        <v>4</v>
      </c>
      <c r="E5" s="22" t="s">
        <v>5</v>
      </c>
      <c r="F5" s="23" t="s">
        <v>3</v>
      </c>
      <c r="G5" s="22" t="s">
        <v>4</v>
      </c>
      <c r="H5" s="23" t="s">
        <v>5</v>
      </c>
      <c r="I5" s="21" t="s">
        <v>3</v>
      </c>
      <c r="J5" s="21" t="s">
        <v>4</v>
      </c>
      <c r="K5" s="22" t="s">
        <v>5</v>
      </c>
      <c r="L5" s="21" t="s">
        <v>3</v>
      </c>
      <c r="M5" s="21" t="s">
        <v>4</v>
      </c>
      <c r="N5" s="22" t="s">
        <v>5</v>
      </c>
      <c r="O5" s="21" t="s">
        <v>3</v>
      </c>
      <c r="P5" s="21" t="s">
        <v>4</v>
      </c>
      <c r="Q5" s="22" t="s">
        <v>5</v>
      </c>
      <c r="R5" s="58"/>
      <c r="S5" s="21" t="s">
        <v>3</v>
      </c>
      <c r="T5" s="21" t="s">
        <v>4</v>
      </c>
      <c r="U5" s="22" t="s">
        <v>5</v>
      </c>
      <c r="V5" s="58"/>
      <c r="W5" s="21" t="s">
        <v>3</v>
      </c>
      <c r="X5" s="21" t="s">
        <v>8</v>
      </c>
      <c r="Y5" s="22" t="s">
        <v>5</v>
      </c>
      <c r="Z5" s="61"/>
    </row>
    <row r="6" spans="1:29" s="11" customFormat="1" ht="40.15" customHeight="1" x14ac:dyDescent="0.25">
      <c r="A6" s="24" t="s">
        <v>11</v>
      </c>
      <c r="B6" s="22">
        <f t="shared" ref="B6:B12" si="0">D6+G6</f>
        <v>200</v>
      </c>
      <c r="C6" s="23"/>
      <c r="D6" s="23"/>
      <c r="E6" s="31" t="e">
        <f>D6/C6*100</f>
        <v>#DIV/0!</v>
      </c>
      <c r="F6" s="23"/>
      <c r="G6" s="23">
        <v>200</v>
      </c>
      <c r="H6" s="31" t="e">
        <f>G6/F6*100</f>
        <v>#DIV/0!</v>
      </c>
      <c r="I6" s="23"/>
      <c r="J6" s="23">
        <v>280</v>
      </c>
      <c r="K6" s="31" t="e">
        <f>J6/I6*100</f>
        <v>#DIV/0!</v>
      </c>
      <c r="L6" s="23"/>
      <c r="M6" s="23"/>
      <c r="N6" s="31">
        <v>0</v>
      </c>
      <c r="O6" s="23"/>
      <c r="P6" s="23"/>
      <c r="Q6" s="31">
        <v>0</v>
      </c>
      <c r="R6" s="31"/>
      <c r="S6" s="23"/>
      <c r="T6" s="23">
        <f>R6*0.7</f>
        <v>0</v>
      </c>
      <c r="U6" s="31" t="e">
        <f>T6/S6*100</f>
        <v>#DIV/0!</v>
      </c>
      <c r="V6" s="36">
        <v>176</v>
      </c>
      <c r="W6" s="31" t="e">
        <f>(I6*10*0.45/Z6)+(L6*10*0.31/Z6)+(O6*10*0.35/Z6)+(S6*10*0.17/Z6)</f>
        <v>#DIV/0!</v>
      </c>
      <c r="X6" s="31" t="e">
        <f>(J6*10*0.45/Z6)+(M6*10*0.31/Z6)+(P6*10*0.35/Z6)+(T6*10*0.17/Z6)</f>
        <v>#DIV/0!</v>
      </c>
      <c r="Y6" s="31" t="e">
        <f>X6/W6*100</f>
        <v>#DIV/0!</v>
      </c>
      <c r="Z6" s="23"/>
      <c r="AA6" s="4"/>
    </row>
    <row r="7" spans="1:29" s="11" customFormat="1" ht="40.15" customHeight="1" x14ac:dyDescent="0.25">
      <c r="A7" s="24" t="s">
        <v>12</v>
      </c>
      <c r="B7" s="22">
        <f t="shared" si="0"/>
        <v>905</v>
      </c>
      <c r="C7" s="23">
        <v>60</v>
      </c>
      <c r="D7" s="23"/>
      <c r="E7" s="31">
        <f t="shared" ref="E7:E12" si="1">D7/C7*100</f>
        <v>0</v>
      </c>
      <c r="F7" s="23">
        <v>2551</v>
      </c>
      <c r="G7" s="23">
        <v>905</v>
      </c>
      <c r="H7" s="31">
        <f t="shared" ref="H7:H13" si="2">G7/F7*100</f>
        <v>35.476283810270481</v>
      </c>
      <c r="I7" s="23">
        <v>987</v>
      </c>
      <c r="J7" s="23">
        <v>1000</v>
      </c>
      <c r="K7" s="31">
        <f t="shared" ref="K7:K13" si="3">J7/I7*100</f>
        <v>101.31712259371835</v>
      </c>
      <c r="L7" s="23"/>
      <c r="M7" s="23"/>
      <c r="N7" s="31">
        <v>0</v>
      </c>
      <c r="O7" s="23"/>
      <c r="P7" s="23"/>
      <c r="Q7" s="31">
        <v>0</v>
      </c>
      <c r="R7" s="31">
        <v>4455</v>
      </c>
      <c r="S7" s="23">
        <v>2800</v>
      </c>
      <c r="T7" s="23">
        <f>R7*70/100</f>
        <v>3118.5</v>
      </c>
      <c r="U7" s="31">
        <f t="shared" ref="U7:U13" si="4">T7/S7*100</f>
        <v>111.375</v>
      </c>
      <c r="V7" s="23">
        <v>608</v>
      </c>
      <c r="W7" s="31">
        <f t="shared" ref="W7:W13" si="5">(I7*10*0.45/Z7)+(L7*10*0.31/Z7)+(O7*10*0.35/Z7)+(S7*10*0.17/Z7)</f>
        <v>38.989406779661017</v>
      </c>
      <c r="X7" s="31">
        <f t="shared" ref="X7:X12" si="6">(J7*10*0.45/Z7)+(M7*10*0.31/Z7)+(P7*10*0.35/Z7)+(T7*10*0.17/Z7)</f>
        <v>41.531567796610176</v>
      </c>
      <c r="Y7" s="31">
        <f t="shared" ref="Y7:Y12" si="7">X7/W7*100</f>
        <v>106.52013258707822</v>
      </c>
      <c r="Z7" s="23">
        <v>236</v>
      </c>
      <c r="AA7" s="4"/>
    </row>
    <row r="8" spans="1:29" s="11" customFormat="1" ht="40.15" customHeight="1" x14ac:dyDescent="0.25">
      <c r="A8" s="24" t="s">
        <v>13</v>
      </c>
      <c r="B8" s="25">
        <f t="shared" si="0"/>
        <v>3421</v>
      </c>
      <c r="C8" s="23">
        <v>1485</v>
      </c>
      <c r="D8" s="36">
        <v>483</v>
      </c>
      <c r="E8" s="31">
        <f t="shared" si="1"/>
        <v>32.525252525252526</v>
      </c>
      <c r="F8" s="23">
        <v>2648</v>
      </c>
      <c r="G8" s="23">
        <v>2938</v>
      </c>
      <c r="H8" s="31">
        <f t="shared" si="2"/>
        <v>110.95166163141994</v>
      </c>
      <c r="I8" s="23">
        <v>2000</v>
      </c>
      <c r="J8" s="23">
        <v>2051</v>
      </c>
      <c r="K8" s="31">
        <f t="shared" si="3"/>
        <v>102.55000000000001</v>
      </c>
      <c r="L8" s="23">
        <v>7050</v>
      </c>
      <c r="M8" s="23"/>
      <c r="N8" s="31">
        <f t="shared" ref="N8:N13" si="8">M8/L8*100</f>
        <v>0</v>
      </c>
      <c r="O8" s="31"/>
      <c r="P8" s="37">
        <v>908</v>
      </c>
      <c r="Q8" s="31">
        <v>0</v>
      </c>
      <c r="R8" s="37">
        <v>22572</v>
      </c>
      <c r="S8" s="23">
        <v>19500</v>
      </c>
      <c r="T8" s="23">
        <f t="shared" ref="T8:T15" si="9">R8*70/100</f>
        <v>15800.4</v>
      </c>
      <c r="U8" s="31">
        <f t="shared" si="4"/>
        <v>81.027692307692305</v>
      </c>
      <c r="V8" s="23">
        <v>7354</v>
      </c>
      <c r="W8" s="31">
        <f t="shared" si="5"/>
        <v>30.890444015444015</v>
      </c>
      <c r="X8" s="31">
        <f t="shared" si="6"/>
        <v>18.951824324324324</v>
      </c>
      <c r="Y8" s="31">
        <f t="shared" si="7"/>
        <v>61.351738145457389</v>
      </c>
      <c r="Z8" s="23">
        <v>2072</v>
      </c>
      <c r="AA8" s="4"/>
    </row>
    <row r="9" spans="1:29" s="11" customFormat="1" ht="40.15" customHeight="1" x14ac:dyDescent="0.25">
      <c r="A9" s="24" t="s">
        <v>14</v>
      </c>
      <c r="B9" s="22">
        <f t="shared" si="0"/>
        <v>3130</v>
      </c>
      <c r="C9" s="23">
        <v>430</v>
      </c>
      <c r="D9" s="23">
        <v>430</v>
      </c>
      <c r="E9" s="31">
        <f t="shared" si="1"/>
        <v>100</v>
      </c>
      <c r="F9" s="23">
        <v>2600</v>
      </c>
      <c r="G9" s="23">
        <v>2700</v>
      </c>
      <c r="H9" s="31">
        <f t="shared" si="2"/>
        <v>103.84615384615385</v>
      </c>
      <c r="I9" s="23">
        <v>1200</v>
      </c>
      <c r="J9" s="23">
        <v>1419</v>
      </c>
      <c r="K9" s="31">
        <f t="shared" si="3"/>
        <v>118.25000000000001</v>
      </c>
      <c r="L9" s="23">
        <v>1000</v>
      </c>
      <c r="M9" s="23">
        <v>1056</v>
      </c>
      <c r="N9" s="31">
        <f t="shared" si="8"/>
        <v>105.60000000000001</v>
      </c>
      <c r="O9" s="31">
        <v>2000</v>
      </c>
      <c r="P9" s="31">
        <v>2500</v>
      </c>
      <c r="Q9" s="31">
        <f>P9/O9*100</f>
        <v>125</v>
      </c>
      <c r="R9" s="31">
        <v>7150</v>
      </c>
      <c r="S9" s="23">
        <v>5500</v>
      </c>
      <c r="T9" s="23">
        <f t="shared" si="9"/>
        <v>5005</v>
      </c>
      <c r="U9" s="31">
        <f t="shared" si="4"/>
        <v>91</v>
      </c>
      <c r="V9" s="23">
        <v>1122</v>
      </c>
      <c r="W9" s="31">
        <f t="shared" si="5"/>
        <v>25.912408759124091</v>
      </c>
      <c r="X9" s="31">
        <f t="shared" si="6"/>
        <v>28.068404588112617</v>
      </c>
      <c r="Y9" s="31">
        <f t="shared" si="7"/>
        <v>108.32032193158952</v>
      </c>
      <c r="Z9" s="23">
        <v>959</v>
      </c>
      <c r="AA9" s="4"/>
    </row>
    <row r="10" spans="1:29" s="11" customFormat="1" ht="40.15" customHeight="1" x14ac:dyDescent="0.25">
      <c r="A10" s="24" t="s">
        <v>15</v>
      </c>
      <c r="B10" s="22">
        <f t="shared" si="0"/>
        <v>1893</v>
      </c>
      <c r="C10" s="23">
        <v>320</v>
      </c>
      <c r="D10" s="23">
        <v>284</v>
      </c>
      <c r="E10" s="31">
        <f t="shared" si="1"/>
        <v>88.75</v>
      </c>
      <c r="F10" s="23">
        <v>2936</v>
      </c>
      <c r="G10" s="23">
        <v>1609</v>
      </c>
      <c r="H10" s="31">
        <f t="shared" si="2"/>
        <v>54.802452316076291</v>
      </c>
      <c r="I10" s="23">
        <v>600</v>
      </c>
      <c r="J10" s="23">
        <v>461</v>
      </c>
      <c r="K10" s="31">
        <f t="shared" si="3"/>
        <v>76.833333333333329</v>
      </c>
      <c r="L10" s="23">
        <v>1115</v>
      </c>
      <c r="M10" s="23">
        <v>1132</v>
      </c>
      <c r="N10" s="31">
        <f t="shared" si="8"/>
        <v>101.52466367713005</v>
      </c>
      <c r="O10" s="31">
        <v>1134</v>
      </c>
      <c r="P10" s="37">
        <v>1140</v>
      </c>
      <c r="Q10" s="31">
        <v>100.5</v>
      </c>
      <c r="R10" s="31">
        <v>6077</v>
      </c>
      <c r="S10" s="23">
        <v>4014</v>
      </c>
      <c r="T10" s="23">
        <f t="shared" si="9"/>
        <v>4253.8999999999996</v>
      </c>
      <c r="U10" s="31">
        <f t="shared" si="4"/>
        <v>105.97658196312905</v>
      </c>
      <c r="V10" s="23">
        <v>1399</v>
      </c>
      <c r="W10" s="31">
        <f t="shared" si="5"/>
        <v>30.929379562043792</v>
      </c>
      <c r="X10" s="31">
        <f t="shared" si="6"/>
        <v>30.666660583941606</v>
      </c>
      <c r="Y10" s="31">
        <f t="shared" si="7"/>
        <v>99.150584389915821</v>
      </c>
      <c r="Z10" s="23">
        <v>548</v>
      </c>
      <c r="AA10" s="4"/>
    </row>
    <row r="11" spans="1:29" s="11" customFormat="1" ht="40.15" customHeight="1" x14ac:dyDescent="0.25">
      <c r="A11" s="24" t="s">
        <v>16</v>
      </c>
      <c r="B11" s="22">
        <f t="shared" si="0"/>
        <v>2950</v>
      </c>
      <c r="C11" s="23">
        <v>500</v>
      </c>
      <c r="D11" s="23">
        <v>500</v>
      </c>
      <c r="E11" s="31">
        <f t="shared" si="1"/>
        <v>100</v>
      </c>
      <c r="F11" s="23">
        <v>1743</v>
      </c>
      <c r="G11" s="23">
        <v>2450</v>
      </c>
      <c r="H11" s="31">
        <f t="shared" si="2"/>
        <v>140.56224899598394</v>
      </c>
      <c r="I11" s="23">
        <v>1000</v>
      </c>
      <c r="J11" s="23">
        <v>1152</v>
      </c>
      <c r="K11" s="31">
        <f t="shared" si="3"/>
        <v>115.19999999999999</v>
      </c>
      <c r="L11" s="23">
        <v>2500</v>
      </c>
      <c r="M11" s="23">
        <v>2500</v>
      </c>
      <c r="N11" s="31">
        <f t="shared" si="8"/>
        <v>100</v>
      </c>
      <c r="O11" s="31">
        <v>2000</v>
      </c>
      <c r="P11" s="37">
        <v>2000</v>
      </c>
      <c r="Q11" s="31">
        <v>100</v>
      </c>
      <c r="R11" s="31">
        <v>7580</v>
      </c>
      <c r="S11" s="23">
        <v>5250</v>
      </c>
      <c r="T11" s="23">
        <f t="shared" si="9"/>
        <v>5306</v>
      </c>
      <c r="U11" s="31">
        <f>T11/S11*100</f>
        <v>101.06666666666666</v>
      </c>
      <c r="V11" s="23">
        <v>2840</v>
      </c>
      <c r="W11" s="31">
        <f t="shared" si="5"/>
        <v>31.944444444444443</v>
      </c>
      <c r="X11" s="31">
        <f t="shared" si="6"/>
        <v>32.827891156462584</v>
      </c>
      <c r="Y11" s="31">
        <f t="shared" si="7"/>
        <v>102.76557231588288</v>
      </c>
      <c r="Z11" s="23">
        <v>882</v>
      </c>
      <c r="AA11" s="4"/>
    </row>
    <row r="12" spans="1:29" s="11" customFormat="1" ht="40.15" customHeight="1" x14ac:dyDescent="0.25">
      <c r="A12" s="24" t="s">
        <v>17</v>
      </c>
      <c r="B12" s="22">
        <f t="shared" si="0"/>
        <v>6812</v>
      </c>
      <c r="C12" s="23">
        <v>2291</v>
      </c>
      <c r="D12" s="36">
        <v>3027</v>
      </c>
      <c r="E12" s="31">
        <f t="shared" si="1"/>
        <v>132.12570929725013</v>
      </c>
      <c r="F12" s="23">
        <v>3785</v>
      </c>
      <c r="G12" s="23">
        <v>3785</v>
      </c>
      <c r="H12" s="31">
        <f t="shared" si="2"/>
        <v>100</v>
      </c>
      <c r="I12" s="23">
        <v>900</v>
      </c>
      <c r="J12" s="23">
        <v>221.7</v>
      </c>
      <c r="K12" s="31">
        <f t="shared" si="3"/>
        <v>24.633333333333333</v>
      </c>
      <c r="L12" s="23">
        <v>36000</v>
      </c>
      <c r="M12" s="23">
        <v>21279</v>
      </c>
      <c r="N12" s="31">
        <f t="shared" si="8"/>
        <v>59.108333333333327</v>
      </c>
      <c r="O12" s="31"/>
      <c r="P12" s="31"/>
      <c r="Q12" s="31">
        <v>0</v>
      </c>
      <c r="R12" s="37">
        <v>1500</v>
      </c>
      <c r="S12" s="23">
        <v>24300</v>
      </c>
      <c r="T12" s="23">
        <f t="shared" si="9"/>
        <v>1050</v>
      </c>
      <c r="U12" s="31">
        <f t="shared" si="4"/>
        <v>4.3209876543209873</v>
      </c>
      <c r="V12" s="36">
        <v>4191</v>
      </c>
      <c r="W12" s="31">
        <f t="shared" si="5"/>
        <v>45.19435646415203</v>
      </c>
      <c r="X12" s="31">
        <f t="shared" si="6"/>
        <v>19.794860351281308</v>
      </c>
      <c r="Y12" s="31">
        <f t="shared" si="7"/>
        <v>43.799407492354732</v>
      </c>
      <c r="Z12" s="23">
        <v>3473</v>
      </c>
      <c r="AA12" s="4"/>
    </row>
    <row r="13" spans="1:29" ht="33" customHeight="1" x14ac:dyDescent="0.25">
      <c r="A13" s="26" t="s">
        <v>18</v>
      </c>
      <c r="B13" s="27">
        <f>B6+B7+B8+B9+B11+B12+B10</f>
        <v>19311</v>
      </c>
      <c r="C13" s="28">
        <f>C6+C7+C8+C9+C10+C11+C12</f>
        <v>5086</v>
      </c>
      <c r="D13" s="28">
        <f>D6+D7+D8+D9+D10+D11+D12</f>
        <v>4724</v>
      </c>
      <c r="E13" s="29">
        <f>D13/C13*100</f>
        <v>92.882422335823833</v>
      </c>
      <c r="F13" s="28">
        <f>F6+F7+F8+F9+F10+F11+F12</f>
        <v>16263</v>
      </c>
      <c r="G13" s="28">
        <f>G6+G7+G8+G9+G10+G11+G12</f>
        <v>14587</v>
      </c>
      <c r="H13" s="29">
        <f t="shared" si="2"/>
        <v>89.694398327491854</v>
      </c>
      <c r="I13" s="28">
        <f>I6+I7+I8+I9+I10+I11+I12</f>
        <v>6687</v>
      </c>
      <c r="J13" s="29">
        <f>J6+J7+J8+J9+J10+J11+J12</f>
        <v>6584.7</v>
      </c>
      <c r="K13" s="29">
        <f t="shared" si="3"/>
        <v>98.470165993719149</v>
      </c>
      <c r="L13" s="28">
        <f>L6+L8+L7+L9+L10+L11+L12</f>
        <v>47665</v>
      </c>
      <c r="M13" s="28">
        <f>M6+M7+M8+M9+M10+M11+M12</f>
        <v>25967</v>
      </c>
      <c r="N13" s="29">
        <f t="shared" si="8"/>
        <v>54.478128605895314</v>
      </c>
      <c r="O13" s="29">
        <f>O6+O7+O8+O9+O10+O11+O12</f>
        <v>5134</v>
      </c>
      <c r="P13" s="29">
        <f>P6+P7+P8+P9+P10+P11+P12</f>
        <v>6548</v>
      </c>
      <c r="Q13" s="29">
        <v>127.5</v>
      </c>
      <c r="R13" s="29">
        <f>SUM(R6:R12)</f>
        <v>49334</v>
      </c>
      <c r="S13" s="28">
        <f>S6+S7+S8+S9+S10+S11+S12</f>
        <v>61364</v>
      </c>
      <c r="T13" s="28">
        <f t="shared" si="9"/>
        <v>34533.800000000003</v>
      </c>
      <c r="U13" s="29">
        <f t="shared" si="4"/>
        <v>56.276970210546907</v>
      </c>
      <c r="V13" s="28">
        <f>V6+V7+V8+V9+V10+V11+V12</f>
        <v>17690</v>
      </c>
      <c r="W13" s="29">
        <f t="shared" si="5"/>
        <v>36.736940024479807</v>
      </c>
      <c r="X13" s="29">
        <f>(J13*10*0.45/Z13)+(M13*10*0.31/Z13)+(P13*10*0.35/Z13)+(T13*10*0.17/Z13)</f>
        <v>23.470539779681765</v>
      </c>
      <c r="Y13" s="29">
        <f>X13/W13*100</f>
        <v>63.888118509712776</v>
      </c>
      <c r="Z13" s="28">
        <f>Z6+Z7+Z8+Z9+Z10+Z11+Z12</f>
        <v>8170</v>
      </c>
    </row>
    <row r="14" spans="1:29" ht="33" customHeight="1" x14ac:dyDescent="0.25">
      <c r="A14" s="30" t="s">
        <v>19</v>
      </c>
      <c r="B14" s="22">
        <v>2158</v>
      </c>
      <c r="C14" s="23"/>
      <c r="D14" s="23"/>
      <c r="E14" s="31"/>
      <c r="F14" s="23"/>
      <c r="G14" s="23">
        <v>2198</v>
      </c>
      <c r="H14" s="31"/>
      <c r="I14" s="23"/>
      <c r="J14" s="23">
        <v>2765</v>
      </c>
      <c r="K14" s="31"/>
      <c r="L14" s="23"/>
      <c r="M14" s="23">
        <v>100</v>
      </c>
      <c r="N14" s="31"/>
      <c r="O14" s="23"/>
      <c r="P14" s="23"/>
      <c r="Q14" s="31"/>
      <c r="R14" s="31">
        <v>1858</v>
      </c>
      <c r="S14" s="23"/>
      <c r="T14" s="23">
        <f t="shared" si="9"/>
        <v>1300.5999999999999</v>
      </c>
      <c r="U14" s="31"/>
      <c r="V14" s="23"/>
      <c r="W14" s="23"/>
      <c r="X14" s="29"/>
      <c r="Y14" s="31"/>
      <c r="Z14" s="23">
        <v>267</v>
      </c>
    </row>
    <row r="15" spans="1:29" ht="33" customHeight="1" x14ac:dyDescent="0.25">
      <c r="A15" s="32" t="s">
        <v>20</v>
      </c>
      <c r="B15" s="27">
        <f>B13+B14</f>
        <v>21469</v>
      </c>
      <c r="C15" s="28">
        <f>C13+C14</f>
        <v>5086</v>
      </c>
      <c r="D15" s="28">
        <f>D13+D14</f>
        <v>4724</v>
      </c>
      <c r="E15" s="29">
        <f>D15/C15*100</f>
        <v>92.882422335823833</v>
      </c>
      <c r="F15" s="28">
        <f>F13+F14</f>
        <v>16263</v>
      </c>
      <c r="G15" s="28">
        <f>G13+G14</f>
        <v>16785</v>
      </c>
      <c r="H15" s="29">
        <f>G15/F15*100</f>
        <v>103.20973990038738</v>
      </c>
      <c r="I15" s="28">
        <f>I13+I14</f>
        <v>6687</v>
      </c>
      <c r="J15" s="28">
        <f>J13+J14</f>
        <v>9349.7000000000007</v>
      </c>
      <c r="K15" s="29">
        <f>J15/I15*100</f>
        <v>139.81905189173023</v>
      </c>
      <c r="L15" s="28">
        <f>L13+L14</f>
        <v>47665</v>
      </c>
      <c r="M15" s="28">
        <f>M13+M14</f>
        <v>26067</v>
      </c>
      <c r="N15" s="29">
        <f>M15/L15*100</f>
        <v>54.68792615126403</v>
      </c>
      <c r="O15" s="29">
        <f>O13+O14</f>
        <v>5134</v>
      </c>
      <c r="P15" s="39">
        <f>P13+P14</f>
        <v>6548</v>
      </c>
      <c r="Q15" s="29">
        <v>127.5</v>
      </c>
      <c r="R15" s="29">
        <f>R13+R14</f>
        <v>51192</v>
      </c>
      <c r="S15" s="28">
        <f>S14+S13</f>
        <v>61364</v>
      </c>
      <c r="T15" s="23">
        <f t="shared" si="9"/>
        <v>35834.400000000001</v>
      </c>
      <c r="U15" s="29">
        <f>T15/S15*100</f>
        <v>58.396453946939573</v>
      </c>
      <c r="V15" s="28">
        <f>V13+V14</f>
        <v>17690</v>
      </c>
      <c r="W15" s="28"/>
      <c r="X15" s="29">
        <f>(J15*10*0.45/Z15)+(M15*10*0.31/Z15)+(P15*10*0.35/Z15)+(T15*10*0.17/Z15)</f>
        <v>24.501342894393744</v>
      </c>
      <c r="Y15" s="29"/>
      <c r="Z15" s="28">
        <f>Z13+Z14</f>
        <v>8437</v>
      </c>
    </row>
    <row r="16" spans="1:29" ht="33" customHeight="1" x14ac:dyDescent="0.25">
      <c r="A16" s="26" t="s">
        <v>48</v>
      </c>
      <c r="B16" s="28">
        <v>9968</v>
      </c>
      <c r="C16" s="28"/>
      <c r="D16" s="28">
        <v>2217</v>
      </c>
      <c r="E16" s="29"/>
      <c r="F16" s="28"/>
      <c r="G16" s="28">
        <v>7751</v>
      </c>
      <c r="H16" s="29"/>
      <c r="I16" s="28"/>
      <c r="J16" s="28">
        <v>1385</v>
      </c>
      <c r="K16" s="29"/>
      <c r="L16" s="28"/>
      <c r="M16" s="28">
        <v>15958</v>
      </c>
      <c r="N16" s="29"/>
      <c r="O16" s="29"/>
      <c r="P16" s="29">
        <v>2014</v>
      </c>
      <c r="Q16" s="29"/>
      <c r="R16" s="29">
        <v>43112</v>
      </c>
      <c r="S16" s="28"/>
      <c r="T16" s="28">
        <v>30178</v>
      </c>
      <c r="U16" s="29"/>
      <c r="V16" s="28">
        <v>11876</v>
      </c>
      <c r="W16" s="28">
        <v>33.200000000000003</v>
      </c>
      <c r="X16" s="29">
        <v>13.5</v>
      </c>
      <c r="Y16" s="29">
        <v>40.6</v>
      </c>
      <c r="Z16" s="28">
        <v>8550</v>
      </c>
    </row>
    <row r="17" spans="1:26" ht="25.15" customHeight="1" x14ac:dyDescent="0.25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2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6" x14ac:dyDescent="0.25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31496062992125984" right="0.11811023622047245" top="0.74803149606299213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8"/>
  <sheetViews>
    <sheetView view="pageBreakPreview" topLeftCell="A7" zoomScale="78" zoomScaleNormal="75" zoomScaleSheetLayoutView="78" workbookViewId="0">
      <selection activeCell="K12" sqref="K12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11.5703125" customWidth="1"/>
    <col min="7" max="7" width="14.5703125" customWidth="1"/>
    <col min="8" max="8" width="11.42578125" customWidth="1"/>
    <col min="9" max="9" width="14.140625" customWidth="1"/>
    <col min="10" max="10" width="15.5703125" customWidth="1"/>
    <col min="11" max="11" width="13" customWidth="1"/>
    <col min="12" max="13" width="7.7109375" customWidth="1"/>
    <col min="14" max="14" width="10.85546875" customWidth="1"/>
    <col min="15" max="17" width="7.7109375" customWidth="1"/>
    <col min="18" max="18" width="14.28515625" customWidth="1"/>
    <col min="19" max="19" width="11.28515625" customWidth="1"/>
    <col min="20" max="20" width="8.7109375" customWidth="1"/>
    <col min="21" max="21" width="9.5703125" customWidth="1"/>
    <col min="22" max="22" width="11.7109375" customWidth="1"/>
    <col min="23" max="25" width="7.7109375" customWidth="1"/>
    <col min="26" max="26" width="11.42578125" customWidth="1"/>
  </cols>
  <sheetData>
    <row r="1" spans="1:77" ht="24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"/>
      <c r="AB1" s="1"/>
      <c r="AC1" s="1"/>
    </row>
    <row r="2" spans="1:77" ht="30.7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2"/>
      <c r="AB2" s="2"/>
      <c r="AC2" s="2"/>
    </row>
    <row r="3" spans="1:77" ht="26.25" customHeight="1" x14ac:dyDescent="0.25">
      <c r="A3" s="75" t="s">
        <v>0</v>
      </c>
      <c r="B3" s="78" t="s">
        <v>25</v>
      </c>
      <c r="C3" s="81" t="s">
        <v>24</v>
      </c>
      <c r="D3" s="82"/>
      <c r="E3" s="83"/>
      <c r="F3" s="81" t="s">
        <v>21</v>
      </c>
      <c r="G3" s="82"/>
      <c r="H3" s="83"/>
      <c r="I3" s="87" t="s">
        <v>10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78" t="s">
        <v>6</v>
      </c>
      <c r="W3" s="92" t="s">
        <v>7</v>
      </c>
      <c r="X3" s="93"/>
      <c r="Y3" s="94"/>
      <c r="Z3" s="75" t="s">
        <v>23</v>
      </c>
      <c r="AA3" s="2"/>
      <c r="AB3" s="2"/>
      <c r="AC3" s="2"/>
    </row>
    <row r="4" spans="1:77" ht="97.5" customHeight="1" x14ac:dyDescent="0.25">
      <c r="A4" s="76"/>
      <c r="B4" s="79"/>
      <c r="C4" s="84"/>
      <c r="D4" s="85"/>
      <c r="E4" s="86"/>
      <c r="F4" s="84"/>
      <c r="G4" s="85"/>
      <c r="H4" s="86"/>
      <c r="I4" s="91" t="s">
        <v>1</v>
      </c>
      <c r="J4" s="91"/>
      <c r="K4" s="91"/>
      <c r="L4" s="91" t="s">
        <v>2</v>
      </c>
      <c r="M4" s="91"/>
      <c r="N4" s="91"/>
      <c r="O4" s="100" t="s">
        <v>22</v>
      </c>
      <c r="P4" s="101"/>
      <c r="Q4" s="102"/>
      <c r="R4" s="78" t="s">
        <v>26</v>
      </c>
      <c r="S4" s="91" t="s">
        <v>27</v>
      </c>
      <c r="T4" s="91"/>
      <c r="U4" s="91"/>
      <c r="V4" s="90"/>
      <c r="W4" s="95"/>
      <c r="X4" s="96"/>
      <c r="Y4" s="97"/>
      <c r="Z4" s="98"/>
    </row>
    <row r="5" spans="1:77" ht="129" customHeight="1" x14ac:dyDescent="0.25">
      <c r="A5" s="77"/>
      <c r="B5" s="80"/>
      <c r="C5" s="12" t="s">
        <v>3</v>
      </c>
      <c r="D5" s="12" t="s">
        <v>4</v>
      </c>
      <c r="E5" s="13" t="s">
        <v>5</v>
      </c>
      <c r="F5" s="12" t="s">
        <v>3</v>
      </c>
      <c r="G5" s="12" t="s">
        <v>4</v>
      </c>
      <c r="H5" s="13" t="s">
        <v>5</v>
      </c>
      <c r="I5" s="12" t="s">
        <v>3</v>
      </c>
      <c r="J5" s="12" t="s">
        <v>4</v>
      </c>
      <c r="K5" s="13" t="s">
        <v>5</v>
      </c>
      <c r="L5" s="12" t="s">
        <v>3</v>
      </c>
      <c r="M5" s="12" t="s">
        <v>4</v>
      </c>
      <c r="N5" s="13" t="s">
        <v>5</v>
      </c>
      <c r="O5" s="12" t="s">
        <v>3</v>
      </c>
      <c r="P5" s="12" t="s">
        <v>4</v>
      </c>
      <c r="Q5" s="13" t="s">
        <v>5</v>
      </c>
      <c r="R5" s="91"/>
      <c r="S5" s="12" t="s">
        <v>3</v>
      </c>
      <c r="T5" s="12" t="s">
        <v>4</v>
      </c>
      <c r="U5" s="13" t="s">
        <v>5</v>
      </c>
      <c r="V5" s="91"/>
      <c r="W5" s="12" t="s">
        <v>3</v>
      </c>
      <c r="X5" s="12" t="s">
        <v>8</v>
      </c>
      <c r="Y5" s="13" t="s">
        <v>5</v>
      </c>
      <c r="Z5" s="99"/>
    </row>
    <row r="6" spans="1:77" ht="33" customHeight="1" x14ac:dyDescent="0.25">
      <c r="A6" s="14" t="s">
        <v>28</v>
      </c>
      <c r="B6" s="13">
        <f>D6+G6</f>
        <v>114</v>
      </c>
      <c r="C6" s="15"/>
      <c r="D6" s="15"/>
      <c r="E6" s="16" t="e">
        <f>D6/C6*100</f>
        <v>#DIV/0!</v>
      </c>
      <c r="F6" s="15">
        <v>138</v>
      </c>
      <c r="G6" s="15">
        <v>114</v>
      </c>
      <c r="H6" s="16">
        <f>G6/F6*100</f>
        <v>82.608695652173907</v>
      </c>
      <c r="I6" s="15"/>
      <c r="J6" s="15">
        <v>160</v>
      </c>
      <c r="K6" s="16" t="e">
        <f>J6/I6*100</f>
        <v>#DIV/0!</v>
      </c>
      <c r="L6" s="15"/>
      <c r="M6" s="15"/>
      <c r="N6" s="16">
        <v>0</v>
      </c>
      <c r="O6" s="15"/>
      <c r="P6" s="15"/>
      <c r="Q6" s="16">
        <v>0</v>
      </c>
      <c r="R6" s="16"/>
      <c r="S6" s="15"/>
      <c r="T6" s="15"/>
      <c r="U6" s="16" t="e">
        <f>T6/S6*100</f>
        <v>#DIV/0!</v>
      </c>
      <c r="V6" s="15"/>
      <c r="W6" s="16" t="e">
        <f t="shared" ref="W6:W15" si="0">(I6*10*0.45/Z6)+(L6*10*0.31/Z6)+(O6*10*0.31/Z6)+(S6*10*0.17/Z6*0.7)</f>
        <v>#DIV/0!</v>
      </c>
      <c r="X6" s="16" t="e">
        <f t="shared" ref="X6:X15" si="1">(J6*10*0.45/Z6)+(M6*10*0.31/Z6)+(P6*10*0.35/Z6)+(T6*10*0.17/Z6)</f>
        <v>#DIV/0!</v>
      </c>
      <c r="Y6" s="16" t="e">
        <f>X6/W6*100</f>
        <v>#DIV/0!</v>
      </c>
      <c r="Z6" s="15"/>
    </row>
    <row r="7" spans="1:77" ht="33" customHeight="1" x14ac:dyDescent="0.25">
      <c r="A7" s="14" t="s">
        <v>29</v>
      </c>
      <c r="B7" s="13">
        <f>D7+G7</f>
        <v>300</v>
      </c>
      <c r="C7" s="15"/>
      <c r="D7" s="15"/>
      <c r="E7" s="16" t="e">
        <f t="shared" ref="E7:E14" si="2">D7/C7*100</f>
        <v>#DIV/0!</v>
      </c>
      <c r="F7" s="15">
        <v>377</v>
      </c>
      <c r="G7" s="15">
        <v>300</v>
      </c>
      <c r="H7" s="16">
        <f t="shared" ref="H7:H22" si="3">G7/F7*100</f>
        <v>79.57559681697613</v>
      </c>
      <c r="I7" s="15"/>
      <c r="J7" s="15">
        <v>150</v>
      </c>
      <c r="K7" s="16" t="e">
        <f t="shared" ref="K7:K15" si="4">J7/I7*100</f>
        <v>#DIV/0!</v>
      </c>
      <c r="L7" s="15">
        <v>0</v>
      </c>
      <c r="M7" s="15">
        <v>0</v>
      </c>
      <c r="N7" s="16">
        <v>0</v>
      </c>
      <c r="O7" s="15">
        <v>0</v>
      </c>
      <c r="P7" s="15">
        <v>0</v>
      </c>
      <c r="Q7" s="16">
        <v>0</v>
      </c>
      <c r="R7" s="16"/>
      <c r="S7" s="15"/>
      <c r="T7" s="15">
        <f t="shared" ref="T7:T17" si="5">R7*0.7</f>
        <v>0</v>
      </c>
      <c r="U7" s="16" t="e">
        <f t="shared" ref="U7:U17" si="6">T7/S7*100</f>
        <v>#DIV/0!</v>
      </c>
      <c r="V7" s="15"/>
      <c r="W7" s="16" t="e">
        <f t="shared" si="0"/>
        <v>#DIV/0!</v>
      </c>
      <c r="X7" s="16" t="e">
        <f t="shared" si="1"/>
        <v>#DIV/0!</v>
      </c>
      <c r="Y7" s="16" t="e">
        <f t="shared" ref="Y7:Y14" si="7">X7/W7*100</f>
        <v>#DIV/0!</v>
      </c>
      <c r="Z7" s="15"/>
    </row>
    <row r="8" spans="1:77" s="3" customFormat="1" ht="33" customHeight="1" x14ac:dyDescent="0.25">
      <c r="A8" s="14" t="s">
        <v>30</v>
      </c>
      <c r="B8" s="13">
        <f t="shared" ref="B8:B21" si="8">D8+G8</f>
        <v>200</v>
      </c>
      <c r="C8" s="15"/>
      <c r="D8" s="15"/>
      <c r="E8" s="16" t="e">
        <f t="shared" si="2"/>
        <v>#DIV/0!</v>
      </c>
      <c r="F8" s="15">
        <v>499</v>
      </c>
      <c r="G8" s="15">
        <v>200</v>
      </c>
      <c r="H8" s="16">
        <f t="shared" si="3"/>
        <v>40.080160320641284</v>
      </c>
      <c r="I8" s="15"/>
      <c r="J8" s="15">
        <v>100</v>
      </c>
      <c r="K8" s="16" t="e">
        <f t="shared" si="4"/>
        <v>#DIV/0!</v>
      </c>
      <c r="L8" s="15"/>
      <c r="M8" s="15">
        <v>0</v>
      </c>
      <c r="N8" s="16" t="e">
        <f t="shared" ref="N8:N15" si="9">M8/L8*100</f>
        <v>#DIV/0!</v>
      </c>
      <c r="O8" s="16"/>
      <c r="P8" s="16">
        <v>0</v>
      </c>
      <c r="Q8" s="16" t="e">
        <f>P8/O8*100</f>
        <v>#DIV/0!</v>
      </c>
      <c r="R8" s="16"/>
      <c r="S8" s="15"/>
      <c r="T8" s="15">
        <f t="shared" si="5"/>
        <v>0</v>
      </c>
      <c r="U8" s="16" t="e">
        <f t="shared" si="6"/>
        <v>#DIV/0!</v>
      </c>
      <c r="V8" s="15"/>
      <c r="W8" s="16" t="e">
        <f t="shared" si="0"/>
        <v>#DIV/0!</v>
      </c>
      <c r="X8" s="16" t="e">
        <f t="shared" si="1"/>
        <v>#DIV/0!</v>
      </c>
      <c r="Y8" s="16" t="e">
        <f t="shared" si="7"/>
        <v>#DIV/0!</v>
      </c>
      <c r="Z8" s="1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77" ht="33" customHeight="1" x14ac:dyDescent="0.25">
      <c r="A9" s="14" t="s">
        <v>31</v>
      </c>
      <c r="B9" s="13">
        <f t="shared" si="8"/>
        <v>250</v>
      </c>
      <c r="C9" s="15"/>
      <c r="D9" s="15"/>
      <c r="E9" s="16" t="e">
        <f t="shared" si="2"/>
        <v>#DIV/0!</v>
      </c>
      <c r="F9" s="15">
        <v>250</v>
      </c>
      <c r="G9" s="17">
        <v>250</v>
      </c>
      <c r="H9" s="38">
        <f t="shared" si="3"/>
        <v>100</v>
      </c>
      <c r="I9" s="17"/>
      <c r="J9" s="17">
        <v>100</v>
      </c>
      <c r="K9" s="38" t="e">
        <f t="shared" si="4"/>
        <v>#DIV/0!</v>
      </c>
      <c r="L9" s="15"/>
      <c r="M9" s="15">
        <v>0</v>
      </c>
      <c r="N9" s="16" t="e">
        <f t="shared" si="9"/>
        <v>#DIV/0!</v>
      </c>
      <c r="O9" s="16">
        <v>0</v>
      </c>
      <c r="P9" s="16">
        <v>0</v>
      </c>
      <c r="Q9" s="16" t="e">
        <f t="shared" ref="Q9:Q14" si="10">P9/O9*100</f>
        <v>#DIV/0!</v>
      </c>
      <c r="R9" s="35">
        <v>1858</v>
      </c>
      <c r="S9" s="15">
        <v>1300</v>
      </c>
      <c r="T9" s="15">
        <v>1300</v>
      </c>
      <c r="U9" s="16">
        <f t="shared" si="6"/>
        <v>100</v>
      </c>
      <c r="V9" s="15"/>
      <c r="W9" s="16" t="e">
        <f t="shared" si="0"/>
        <v>#DIV/0!</v>
      </c>
      <c r="X9" s="16" t="e">
        <f t="shared" si="1"/>
        <v>#DIV/0!</v>
      </c>
      <c r="Y9" s="16" t="e">
        <f t="shared" si="7"/>
        <v>#DIV/0!</v>
      </c>
      <c r="Z9" s="15"/>
      <c r="AF9" s="4"/>
    </row>
    <row r="10" spans="1:77" s="3" customFormat="1" ht="33" customHeight="1" x14ac:dyDescent="0.25">
      <c r="A10" s="14" t="s">
        <v>32</v>
      </c>
      <c r="B10" s="13">
        <f t="shared" si="8"/>
        <v>155.19999999999999</v>
      </c>
      <c r="C10" s="15"/>
      <c r="D10" s="15"/>
      <c r="E10" s="16" t="e">
        <f t="shared" si="2"/>
        <v>#DIV/0!</v>
      </c>
      <c r="F10" s="15">
        <v>155.19999999999999</v>
      </c>
      <c r="G10" s="17">
        <v>155.19999999999999</v>
      </c>
      <c r="H10" s="38">
        <f t="shared" si="3"/>
        <v>100</v>
      </c>
      <c r="I10" s="17"/>
      <c r="J10" s="17">
        <v>310.5</v>
      </c>
      <c r="K10" s="16" t="e">
        <f t="shared" si="4"/>
        <v>#DIV/0!</v>
      </c>
      <c r="L10" s="15"/>
      <c r="M10" s="15"/>
      <c r="N10" s="16" t="e">
        <f t="shared" si="9"/>
        <v>#DIV/0!</v>
      </c>
      <c r="O10" s="16">
        <v>0</v>
      </c>
      <c r="P10" s="16">
        <v>0</v>
      </c>
      <c r="Q10" s="16" t="e">
        <f t="shared" si="10"/>
        <v>#DIV/0!</v>
      </c>
      <c r="R10" s="16"/>
      <c r="S10" s="15"/>
      <c r="T10" s="15">
        <f t="shared" si="5"/>
        <v>0</v>
      </c>
      <c r="U10" s="16" t="e">
        <f t="shared" si="6"/>
        <v>#DIV/0!</v>
      </c>
      <c r="V10" s="15"/>
      <c r="W10" s="16" t="e">
        <f t="shared" si="0"/>
        <v>#DIV/0!</v>
      </c>
      <c r="X10" s="16" t="e">
        <f t="shared" si="1"/>
        <v>#DIV/0!</v>
      </c>
      <c r="Y10" s="16" t="e">
        <f t="shared" si="7"/>
        <v>#DIV/0!</v>
      </c>
      <c r="Z10" s="1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33" customHeight="1" x14ac:dyDescent="0.25">
      <c r="A11" s="14" t="s">
        <v>33</v>
      </c>
      <c r="B11" s="13">
        <f t="shared" si="8"/>
        <v>117.5</v>
      </c>
      <c r="C11" s="15"/>
      <c r="D11" s="15"/>
      <c r="E11" s="16" t="e">
        <f t="shared" si="2"/>
        <v>#DIV/0!</v>
      </c>
      <c r="F11" s="15">
        <v>117.5</v>
      </c>
      <c r="G11" s="17">
        <v>117.5</v>
      </c>
      <c r="H11" s="38">
        <f t="shared" si="3"/>
        <v>100</v>
      </c>
      <c r="I11" s="17"/>
      <c r="J11" s="17">
        <v>250</v>
      </c>
      <c r="K11" s="16" t="e">
        <f t="shared" si="4"/>
        <v>#DIV/0!</v>
      </c>
      <c r="L11" s="15"/>
      <c r="M11" s="15"/>
      <c r="N11" s="16" t="e">
        <f t="shared" si="9"/>
        <v>#DIV/0!</v>
      </c>
      <c r="O11" s="16">
        <v>0</v>
      </c>
      <c r="P11" s="16">
        <v>0</v>
      </c>
      <c r="Q11" s="16" t="e">
        <f t="shared" si="10"/>
        <v>#DIV/0!</v>
      </c>
      <c r="R11" s="16"/>
      <c r="S11" s="15"/>
      <c r="T11" s="15">
        <f t="shared" si="5"/>
        <v>0</v>
      </c>
      <c r="U11" s="16" t="e">
        <f t="shared" si="6"/>
        <v>#DIV/0!</v>
      </c>
      <c r="V11" s="15"/>
      <c r="W11" s="16" t="e">
        <f t="shared" si="0"/>
        <v>#DIV/0!</v>
      </c>
      <c r="X11" s="16" t="e">
        <f t="shared" si="1"/>
        <v>#DIV/0!</v>
      </c>
      <c r="Y11" s="16" t="e">
        <f t="shared" si="7"/>
        <v>#DIV/0!</v>
      </c>
      <c r="Z11" s="15"/>
    </row>
    <row r="12" spans="1:77" ht="33" customHeight="1" x14ac:dyDescent="0.25">
      <c r="A12" s="14" t="s">
        <v>34</v>
      </c>
      <c r="B12" s="13">
        <f t="shared" si="8"/>
        <v>0</v>
      </c>
      <c r="C12" s="15"/>
      <c r="D12" s="15"/>
      <c r="E12" s="16" t="e">
        <f t="shared" si="2"/>
        <v>#DIV/0!</v>
      </c>
      <c r="F12" s="15"/>
      <c r="G12" s="15"/>
      <c r="H12" s="16" t="e">
        <f t="shared" si="3"/>
        <v>#DIV/0!</v>
      </c>
      <c r="I12" s="15"/>
      <c r="J12" s="15"/>
      <c r="K12" s="16" t="e">
        <f t="shared" si="4"/>
        <v>#DIV/0!</v>
      </c>
      <c r="L12" s="15"/>
      <c r="M12" s="15"/>
      <c r="N12" s="16" t="e">
        <f t="shared" si="9"/>
        <v>#DIV/0!</v>
      </c>
      <c r="O12" s="16"/>
      <c r="P12" s="16"/>
      <c r="Q12" s="16" t="e">
        <f t="shared" si="10"/>
        <v>#DIV/0!</v>
      </c>
      <c r="R12" s="16"/>
      <c r="S12" s="15"/>
      <c r="T12" s="15">
        <f t="shared" si="5"/>
        <v>0</v>
      </c>
      <c r="U12" s="16" t="e">
        <f t="shared" si="6"/>
        <v>#DIV/0!</v>
      </c>
      <c r="V12" s="15"/>
      <c r="W12" s="16"/>
      <c r="X12" s="16"/>
      <c r="Y12" s="16" t="e">
        <f t="shared" si="7"/>
        <v>#DIV/0!</v>
      </c>
      <c r="Z12" s="15"/>
    </row>
    <row r="13" spans="1:77" ht="33" customHeight="1" x14ac:dyDescent="0.25">
      <c r="A13" s="14" t="s">
        <v>35</v>
      </c>
      <c r="B13" s="13">
        <f t="shared" si="8"/>
        <v>500.7</v>
      </c>
      <c r="C13" s="15"/>
      <c r="D13" s="15"/>
      <c r="E13" s="16" t="e">
        <f t="shared" si="2"/>
        <v>#DIV/0!</v>
      </c>
      <c r="F13" s="15">
        <v>500.7</v>
      </c>
      <c r="G13" s="17">
        <v>500.7</v>
      </c>
      <c r="H13" s="16">
        <f t="shared" si="3"/>
        <v>100</v>
      </c>
      <c r="I13" s="17"/>
      <c r="J13" s="15">
        <v>492</v>
      </c>
      <c r="K13" s="16" t="e">
        <f t="shared" si="4"/>
        <v>#DIV/0!</v>
      </c>
      <c r="L13" s="15">
        <v>100</v>
      </c>
      <c r="M13" s="15">
        <v>100</v>
      </c>
      <c r="N13" s="16">
        <f t="shared" si="9"/>
        <v>100</v>
      </c>
      <c r="O13" s="16"/>
      <c r="P13" s="16"/>
      <c r="Q13" s="16" t="e">
        <f t="shared" si="10"/>
        <v>#DIV/0!</v>
      </c>
      <c r="R13" s="16"/>
      <c r="S13" s="15"/>
      <c r="T13" s="15">
        <f t="shared" si="5"/>
        <v>0</v>
      </c>
      <c r="U13" s="16" t="e">
        <f t="shared" si="6"/>
        <v>#DIV/0!</v>
      </c>
      <c r="V13" s="15"/>
      <c r="W13" s="16"/>
      <c r="X13" s="16"/>
      <c r="Y13" s="16" t="e">
        <f t="shared" si="7"/>
        <v>#DIV/0!</v>
      </c>
      <c r="Z13" s="15"/>
    </row>
    <row r="14" spans="1:77" ht="33" customHeight="1" x14ac:dyDescent="0.25">
      <c r="A14" s="14" t="s">
        <v>36</v>
      </c>
      <c r="B14" s="13">
        <f t="shared" si="8"/>
        <v>60</v>
      </c>
      <c r="C14" s="15"/>
      <c r="D14" s="15"/>
      <c r="E14" s="16" t="e">
        <f t="shared" si="2"/>
        <v>#DIV/0!</v>
      </c>
      <c r="F14" s="15">
        <v>60</v>
      </c>
      <c r="G14" s="17">
        <v>60</v>
      </c>
      <c r="H14" s="38">
        <f t="shared" si="3"/>
        <v>100</v>
      </c>
      <c r="I14" s="17"/>
      <c r="J14" s="17">
        <v>128.5</v>
      </c>
      <c r="K14" s="16" t="e">
        <f t="shared" si="4"/>
        <v>#DIV/0!</v>
      </c>
      <c r="L14" s="15"/>
      <c r="M14" s="15"/>
      <c r="N14" s="16" t="e">
        <f t="shared" si="9"/>
        <v>#DIV/0!</v>
      </c>
      <c r="O14" s="16"/>
      <c r="P14" s="16"/>
      <c r="Q14" s="16" t="e">
        <f t="shared" si="10"/>
        <v>#DIV/0!</v>
      </c>
      <c r="R14" s="16"/>
      <c r="S14" s="15"/>
      <c r="T14" s="15">
        <f t="shared" si="5"/>
        <v>0</v>
      </c>
      <c r="U14" s="16" t="e">
        <f t="shared" si="6"/>
        <v>#DIV/0!</v>
      </c>
      <c r="V14" s="15"/>
      <c r="W14" s="16"/>
      <c r="X14" s="16"/>
      <c r="Y14" s="16" t="e">
        <f t="shared" si="7"/>
        <v>#DIV/0!</v>
      </c>
      <c r="Z14" s="15"/>
    </row>
    <row r="15" spans="1:77" ht="33" customHeight="1" x14ac:dyDescent="0.25">
      <c r="A15" s="42" t="s">
        <v>44</v>
      </c>
      <c r="B15" s="43">
        <f>SUM(B6:B14)</f>
        <v>1697.4</v>
      </c>
      <c r="C15" s="43">
        <f>SUM(C6:C14)</f>
        <v>0</v>
      </c>
      <c r="D15" s="43">
        <f>SUM(D6:D14)</f>
        <v>0</v>
      </c>
      <c r="E15" s="44" t="e">
        <f>D15/C15*100</f>
        <v>#DIV/0!</v>
      </c>
      <c r="F15" s="43">
        <f>SUM(F6:F14)</f>
        <v>2097.4</v>
      </c>
      <c r="G15" s="43">
        <f>SUM(G6:G14)</f>
        <v>1697.4</v>
      </c>
      <c r="H15" s="44">
        <f t="shared" si="3"/>
        <v>80.928768952035853</v>
      </c>
      <c r="I15" s="43">
        <f>SUM(I6:I14)</f>
        <v>0</v>
      </c>
      <c r="J15" s="43">
        <f>SUM(J6:J14)</f>
        <v>1691</v>
      </c>
      <c r="K15" s="44" t="e">
        <f t="shared" si="4"/>
        <v>#DIV/0!</v>
      </c>
      <c r="L15" s="43">
        <f>SUM(L6:L14)</f>
        <v>100</v>
      </c>
      <c r="M15" s="43">
        <f>SUM(M6:M14)</f>
        <v>100</v>
      </c>
      <c r="N15" s="44">
        <f t="shared" si="9"/>
        <v>100</v>
      </c>
      <c r="O15" s="43">
        <f>SUM(O6:O14)</f>
        <v>0</v>
      </c>
      <c r="P15" s="43">
        <f>SUM(P6:P14)</f>
        <v>0</v>
      </c>
      <c r="Q15" s="44" t="e">
        <f>P15/O15*100</f>
        <v>#DIV/0!</v>
      </c>
      <c r="R15" s="44">
        <f>SUM(R6:R14)</f>
        <v>1858</v>
      </c>
      <c r="S15" s="44">
        <f>SUM(S6:S14)</f>
        <v>1300</v>
      </c>
      <c r="T15" s="45">
        <v>1300</v>
      </c>
      <c r="U15" s="44">
        <f t="shared" si="6"/>
        <v>100</v>
      </c>
      <c r="V15" s="44">
        <f>SUM(V6:V14)</f>
        <v>0</v>
      </c>
      <c r="W15" s="44" t="e">
        <f t="shared" si="0"/>
        <v>#REF!</v>
      </c>
      <c r="X15" s="44" t="e">
        <f t="shared" si="1"/>
        <v>#REF!</v>
      </c>
      <c r="Y15" s="44" t="e">
        <f>X15/W15*100</f>
        <v>#REF!</v>
      </c>
      <c r="Z15" s="43" t="e">
        <f>Z6+Z7+#REF!+Z8+Z9+Z10+Z11</f>
        <v>#REF!</v>
      </c>
    </row>
    <row r="16" spans="1:77" ht="33" customHeight="1" x14ac:dyDescent="0.25">
      <c r="A16" s="14" t="s">
        <v>38</v>
      </c>
      <c r="B16" s="13">
        <f t="shared" si="8"/>
        <v>90</v>
      </c>
      <c r="C16" s="18"/>
      <c r="D16" s="18"/>
      <c r="E16" s="19" t="e">
        <f t="shared" ref="E16:E23" si="11">D16/C16*100</f>
        <v>#DIV/0!</v>
      </c>
      <c r="F16" s="18">
        <v>252</v>
      </c>
      <c r="G16" s="15">
        <v>90</v>
      </c>
      <c r="H16" s="19"/>
      <c r="I16" s="18"/>
      <c r="J16" s="15">
        <v>180</v>
      </c>
      <c r="K16" s="19" t="e">
        <f t="shared" ref="K16:K23" si="12">J16/I16*100</f>
        <v>#DIV/0!</v>
      </c>
      <c r="L16" s="18"/>
      <c r="M16" s="18"/>
      <c r="N16" s="19"/>
      <c r="O16" s="18"/>
      <c r="P16" s="18"/>
      <c r="Q16" s="19"/>
      <c r="R16" s="19"/>
      <c r="S16" s="19"/>
      <c r="T16" s="18"/>
      <c r="U16" s="19"/>
      <c r="V16" s="18"/>
      <c r="W16" s="19"/>
      <c r="X16" s="19"/>
      <c r="Y16" s="19"/>
      <c r="Z16" s="18"/>
    </row>
    <row r="17" spans="1:26" ht="33" customHeight="1" x14ac:dyDescent="0.25">
      <c r="A17" s="14" t="s">
        <v>37</v>
      </c>
      <c r="B17" s="13">
        <f t="shared" si="8"/>
        <v>100</v>
      </c>
      <c r="C17" s="15"/>
      <c r="D17" s="15"/>
      <c r="E17" s="19" t="e">
        <f t="shared" si="11"/>
        <v>#DIV/0!</v>
      </c>
      <c r="F17" s="18">
        <v>124</v>
      </c>
      <c r="G17" s="15">
        <v>100</v>
      </c>
      <c r="H17" s="16">
        <f t="shared" si="3"/>
        <v>80.645161290322577</v>
      </c>
      <c r="I17" s="15"/>
      <c r="J17" s="15">
        <v>200</v>
      </c>
      <c r="K17" s="19" t="e">
        <f t="shared" si="12"/>
        <v>#DIV/0!</v>
      </c>
      <c r="L17" s="15"/>
      <c r="M17" s="15">
        <v>0</v>
      </c>
      <c r="N17" s="16"/>
      <c r="O17" s="15"/>
      <c r="P17" s="15">
        <v>0</v>
      </c>
      <c r="Q17" s="16"/>
      <c r="R17" s="16"/>
      <c r="S17" s="15"/>
      <c r="T17" s="15">
        <f t="shared" si="5"/>
        <v>0</v>
      </c>
      <c r="U17" s="16" t="e">
        <f t="shared" si="6"/>
        <v>#DIV/0!</v>
      </c>
      <c r="V17" s="15"/>
      <c r="W17" s="15"/>
      <c r="X17" s="19"/>
      <c r="Y17" s="16"/>
      <c r="Z17" s="15"/>
    </row>
    <row r="18" spans="1:26" ht="33" customHeight="1" x14ac:dyDescent="0.25">
      <c r="A18" s="14" t="s">
        <v>39</v>
      </c>
      <c r="B18" s="13">
        <f t="shared" si="8"/>
        <v>18</v>
      </c>
      <c r="C18" s="15"/>
      <c r="D18" s="15"/>
      <c r="E18" s="19" t="e">
        <f t="shared" si="11"/>
        <v>#DIV/0!</v>
      </c>
      <c r="F18" s="18">
        <v>187</v>
      </c>
      <c r="G18" s="17">
        <v>18</v>
      </c>
      <c r="H18" s="38">
        <f t="shared" si="3"/>
        <v>9.6256684491978604</v>
      </c>
      <c r="I18" s="17"/>
      <c r="J18" s="17">
        <v>25</v>
      </c>
      <c r="K18" s="19" t="e">
        <f t="shared" si="12"/>
        <v>#DIV/0!</v>
      </c>
      <c r="L18" s="15"/>
      <c r="M18" s="15"/>
      <c r="N18" s="16"/>
      <c r="O18" s="15"/>
      <c r="P18" s="15"/>
      <c r="Q18" s="16"/>
      <c r="R18" s="16"/>
      <c r="S18" s="15"/>
      <c r="T18" s="15"/>
      <c r="U18" s="16"/>
      <c r="V18" s="15"/>
      <c r="W18" s="15"/>
      <c r="X18" s="19"/>
      <c r="Y18" s="16"/>
      <c r="Z18" s="15"/>
    </row>
    <row r="19" spans="1:26" ht="33" customHeight="1" x14ac:dyDescent="0.25">
      <c r="A19" s="14" t="s">
        <v>40</v>
      </c>
      <c r="B19" s="13">
        <f t="shared" si="8"/>
        <v>144.6</v>
      </c>
      <c r="C19" s="15"/>
      <c r="D19" s="15"/>
      <c r="E19" s="19" t="e">
        <f t="shared" si="11"/>
        <v>#DIV/0!</v>
      </c>
      <c r="F19" s="18">
        <v>144.6</v>
      </c>
      <c r="G19" s="17">
        <v>144.6</v>
      </c>
      <c r="H19" s="16">
        <f t="shared" si="3"/>
        <v>100</v>
      </c>
      <c r="I19" s="17"/>
      <c r="J19" s="17">
        <v>305</v>
      </c>
      <c r="K19" s="19" t="e">
        <f t="shared" si="12"/>
        <v>#DIV/0!</v>
      </c>
      <c r="L19" s="15"/>
      <c r="M19" s="15"/>
      <c r="N19" s="16"/>
      <c r="O19" s="15"/>
      <c r="P19" s="15"/>
      <c r="Q19" s="16"/>
      <c r="R19" s="16"/>
      <c r="S19" s="15"/>
      <c r="T19" s="15"/>
      <c r="U19" s="16"/>
      <c r="V19" s="15"/>
      <c r="W19" s="15"/>
      <c r="X19" s="19"/>
      <c r="Y19" s="16"/>
      <c r="Z19" s="15"/>
    </row>
    <row r="20" spans="1:26" ht="33" customHeight="1" x14ac:dyDescent="0.25">
      <c r="A20" s="14" t="s">
        <v>42</v>
      </c>
      <c r="B20" s="13">
        <f t="shared" si="8"/>
        <v>8</v>
      </c>
      <c r="C20" s="15"/>
      <c r="D20" s="15"/>
      <c r="E20" s="19" t="e">
        <f t="shared" si="11"/>
        <v>#DIV/0!</v>
      </c>
      <c r="F20" s="18">
        <v>8</v>
      </c>
      <c r="G20" s="17">
        <v>8</v>
      </c>
      <c r="H20" s="16">
        <f t="shared" si="3"/>
        <v>100</v>
      </c>
      <c r="I20" s="17"/>
      <c r="J20" s="17">
        <v>24</v>
      </c>
      <c r="K20" s="19" t="e">
        <f t="shared" si="12"/>
        <v>#DIV/0!</v>
      </c>
      <c r="L20" s="15"/>
      <c r="M20" s="15"/>
      <c r="N20" s="16"/>
      <c r="O20" s="15"/>
      <c r="P20" s="15"/>
      <c r="Q20" s="16"/>
      <c r="R20" s="16"/>
      <c r="S20" s="15"/>
      <c r="T20" s="15"/>
      <c r="U20" s="16"/>
      <c r="V20" s="15"/>
      <c r="W20" s="15"/>
      <c r="X20" s="19"/>
      <c r="Y20" s="16"/>
      <c r="Z20" s="15"/>
    </row>
    <row r="21" spans="1:26" ht="33" customHeight="1" x14ac:dyDescent="0.25">
      <c r="A21" s="14" t="s">
        <v>41</v>
      </c>
      <c r="B21" s="13">
        <f t="shared" si="8"/>
        <v>100</v>
      </c>
      <c r="C21" s="15"/>
      <c r="D21" s="15"/>
      <c r="E21" s="19"/>
      <c r="F21" s="18">
        <v>200</v>
      </c>
      <c r="G21" s="17">
        <v>100</v>
      </c>
      <c r="H21" s="16">
        <f t="shared" si="3"/>
        <v>50</v>
      </c>
      <c r="I21" s="17"/>
      <c r="J21" s="17">
        <v>140</v>
      </c>
      <c r="K21" s="19"/>
      <c r="L21" s="15"/>
      <c r="M21" s="15"/>
      <c r="N21" s="16"/>
      <c r="O21" s="15"/>
      <c r="P21" s="15"/>
      <c r="Q21" s="16"/>
      <c r="R21" s="16"/>
      <c r="S21" s="15"/>
      <c r="T21" s="15"/>
      <c r="U21" s="16"/>
      <c r="V21" s="15"/>
      <c r="W21" s="15"/>
      <c r="X21" s="19"/>
      <c r="Y21" s="16"/>
      <c r="Z21" s="15"/>
    </row>
    <row r="22" spans="1:26" ht="33" customHeight="1" x14ac:dyDescent="0.25">
      <c r="A22" s="42" t="s">
        <v>45</v>
      </c>
      <c r="B22" s="43">
        <f>SUM(B16:B21)</f>
        <v>460.6</v>
      </c>
      <c r="C22" s="43">
        <f>SUM(C16:C20)</f>
        <v>0</v>
      </c>
      <c r="D22" s="43">
        <f>SUM(D16:D20)</f>
        <v>0</v>
      </c>
      <c r="E22" s="44" t="e">
        <f t="shared" si="11"/>
        <v>#DIV/0!</v>
      </c>
      <c r="F22" s="43">
        <f>SUM(F16:F21)</f>
        <v>915.6</v>
      </c>
      <c r="G22" s="43">
        <f>SUM(G16:G21)</f>
        <v>460.6</v>
      </c>
      <c r="H22" s="44">
        <f t="shared" si="3"/>
        <v>50.305810397553522</v>
      </c>
      <c r="I22" s="43">
        <f>SUM(I16:I21)</f>
        <v>0</v>
      </c>
      <c r="J22" s="43">
        <f>SUM(J16:J21)</f>
        <v>874</v>
      </c>
      <c r="K22" s="44" t="e">
        <f t="shared" si="12"/>
        <v>#DIV/0!</v>
      </c>
      <c r="L22" s="43"/>
      <c r="M22" s="43"/>
      <c r="N22" s="44"/>
      <c r="O22" s="43"/>
      <c r="P22" s="43"/>
      <c r="Q22" s="44"/>
      <c r="R22" s="44"/>
      <c r="S22" s="43"/>
      <c r="T22" s="43"/>
      <c r="U22" s="44"/>
      <c r="V22" s="43"/>
      <c r="W22" s="43"/>
      <c r="X22" s="44"/>
      <c r="Y22" s="44"/>
      <c r="Z22" s="43"/>
    </row>
    <row r="23" spans="1:26" ht="33" customHeight="1" x14ac:dyDescent="0.25">
      <c r="A23" s="20" t="s">
        <v>43</v>
      </c>
      <c r="B23" s="40">
        <f>B15+B22</f>
        <v>2158</v>
      </c>
      <c r="C23" s="40">
        <f>C15+C22</f>
        <v>0</v>
      </c>
      <c r="D23" s="40">
        <f>D15+D22</f>
        <v>0</v>
      </c>
      <c r="E23" s="41" t="e">
        <f t="shared" si="11"/>
        <v>#DIV/0!</v>
      </c>
      <c r="F23" s="40">
        <f>F15+F22</f>
        <v>3013</v>
      </c>
      <c r="G23" s="40">
        <f>G15+G22</f>
        <v>2158</v>
      </c>
      <c r="H23" s="41">
        <f>G23/F23*100</f>
        <v>71.622967142383004</v>
      </c>
      <c r="I23" s="40">
        <f>I15+I22</f>
        <v>0</v>
      </c>
      <c r="J23" s="40">
        <f>J15+J22</f>
        <v>2565</v>
      </c>
      <c r="K23" s="41" t="e">
        <f t="shared" si="12"/>
        <v>#DIV/0!</v>
      </c>
      <c r="L23" s="40">
        <f>L15+L16+L17</f>
        <v>100</v>
      </c>
      <c r="M23" s="40">
        <f>M15+M16+M17</f>
        <v>100</v>
      </c>
      <c r="N23" s="41">
        <f>M23/L23*100</f>
        <v>100</v>
      </c>
      <c r="O23" s="41">
        <f>O15+O17</f>
        <v>0</v>
      </c>
      <c r="P23" s="41">
        <f>P15+P17</f>
        <v>0</v>
      </c>
      <c r="Q23" s="41" t="e">
        <f>P23/O23*100</f>
        <v>#DIV/0!</v>
      </c>
      <c r="R23" s="40">
        <f>R15+R16+R17</f>
        <v>1858</v>
      </c>
      <c r="S23" s="40">
        <f>S15+S16+S17</f>
        <v>1300</v>
      </c>
      <c r="T23" s="40">
        <f>T17+T15</f>
        <v>1300</v>
      </c>
      <c r="U23" s="41">
        <f>T23/S23*100</f>
        <v>100</v>
      </c>
      <c r="V23" s="40">
        <f>V17+V15</f>
        <v>0</v>
      </c>
      <c r="W23" s="40"/>
      <c r="X23" s="41" t="e">
        <f>(J23*10*0.45/Z23)+(M23*10*0.31/Z23)+(P23*10*0.35/Z23)+(T23*10*0.17/Z23)</f>
        <v>#REF!</v>
      </c>
      <c r="Y23" s="41"/>
      <c r="Z23" s="40" t="e">
        <f>Z15+Z17</f>
        <v>#REF!</v>
      </c>
    </row>
    <row r="24" spans="1:26" ht="23.25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6" ht="23.25" customHeight="1" x14ac:dyDescent="0.35">
      <c r="A25" s="4"/>
      <c r="B25" s="8"/>
      <c r="C25" s="8"/>
      <c r="D25" s="8"/>
      <c r="E25" s="8"/>
      <c r="F25" s="8"/>
      <c r="G25" s="8"/>
      <c r="H25" s="8"/>
      <c r="I25" s="9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6" ht="23.25" customHeight="1" x14ac:dyDescent="0.35">
      <c r="A26" s="8"/>
      <c r="B26" s="8"/>
      <c r="C26" s="8"/>
      <c r="D26" s="8"/>
      <c r="E26" s="8"/>
      <c r="F26" s="8"/>
      <c r="G26" s="8"/>
      <c r="H26" s="8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6" ht="23.25" customHeight="1" x14ac:dyDescent="0.3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26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2020-09-02T09:49:11Z</cp:lastPrinted>
  <dcterms:created xsi:type="dcterms:W3CDTF">2018-08-07T03:18:54Z</dcterms:created>
  <dcterms:modified xsi:type="dcterms:W3CDTF">2020-09-09T10:16:17Z</dcterms:modified>
</cp:coreProperties>
</file>