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270" windowWidth="14940" windowHeight="8640" activeTab="1"/>
  </bookViews>
  <sheets>
    <sheet name="Лист1" sheetId="1" r:id="rId1"/>
    <sheet name="14" sheetId="2" r:id="rId2"/>
    <sheet name="15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<sst xmlns="http://schemas.openxmlformats.org/spreadsheetml/2006/main" count="63" uniqueCount="43">
  <si>
    <t>075</t>
  </si>
  <si>
    <t>2015 год</t>
  </si>
  <si>
    <t>Управление имущественных отношений  и  инфраструктуры администрации Верещагинского муниципального района Пермского края</t>
  </si>
  <si>
    <t>Наименование муниципальных образований</t>
  </si>
  <si>
    <t>Верещагинское городское поселение</t>
  </si>
  <si>
    <t>Зюкайское сельское поселение</t>
  </si>
  <si>
    <t>Вознесенское сельское поселение</t>
  </si>
  <si>
    <t>Бородульское сельское поселение</t>
  </si>
  <si>
    <t>Нижнегалинское сельское поселение</t>
  </si>
  <si>
    <t>Путинское сельское поселение</t>
  </si>
  <si>
    <t>Сепычевское сельское поселение</t>
  </si>
  <si>
    <t>Приложение № 15</t>
  </si>
  <si>
    <t>Приложение № 14</t>
  </si>
  <si>
    <t>Муниципальное медицинское учреждение "Верещагинская районная больница"</t>
  </si>
  <si>
    <t>Отдел внутренних дел по Верещагинскому муниципальному району Пермского края</t>
  </si>
  <si>
    <t>188</t>
  </si>
  <si>
    <t>131</t>
  </si>
  <si>
    <t>316</t>
  </si>
  <si>
    <t>Управление культуры, молодежи и спорта администрации Верещагинского муниципального  района  Пермского края</t>
  </si>
  <si>
    <t>к решению Земского Собрания района</t>
  </si>
  <si>
    <t>Всего</t>
  </si>
  <si>
    <t>Сумма, рублей</t>
  </si>
  <si>
    <t>Администрация Верещагинского муниципального района Пермского края</t>
  </si>
  <si>
    <t>Управление финансов администарции Верещагинского муниципального района Пермского края</t>
  </si>
  <si>
    <t>Управление образования администрации Верещагинского муниципального  района Пермского края</t>
  </si>
  <si>
    <t>Земское Собрание Верещагинского муниципального района Пермского края</t>
  </si>
  <si>
    <t>910</t>
  </si>
  <si>
    <t>Управление экономического развития  администрации Верещагинского муниципального района  Пермского края</t>
  </si>
  <si>
    <t>Контрольно-счетная палата Верещагинского муниципального района Пермского края</t>
  </si>
  <si>
    <t>в том числе</t>
  </si>
  <si>
    <t>на выравнивание  бюджетной обеспеченности поселений</t>
  </si>
  <si>
    <t>на подтягивание бюджетной обеспеченности беднейших поселений</t>
  </si>
  <si>
    <t>№</t>
  </si>
  <si>
    <t>Отдел капитального строительства и развития территории администрации Верещагинского муниципального района Пермского края</t>
  </si>
  <si>
    <t>056</t>
  </si>
  <si>
    <t>163</t>
  </si>
  <si>
    <t>507</t>
  </si>
  <si>
    <t>315</t>
  </si>
  <si>
    <t>в том числе на выравнивание  бюджетной обеспеченности поселений</t>
  </si>
  <si>
    <t xml:space="preserve">от 19.12.2013 № </t>
  </si>
  <si>
    <t>Дотации из районного фонда финансовой поддержки поселений  на 2014 год</t>
  </si>
  <si>
    <t>2016 год</t>
  </si>
  <si>
    <t>Дотации из районного фонда финансовой поддержки поселений                                                                              на 2015-2016 годы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</si>
</sst>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?"/>
    <numFmt numFmtId="170" formatCode="#,##0.0"/>
    <numFmt numFmtId="171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/>
      <protection/>
    </xf>
    <xf numFmtId="0" fontId="11" fillId="30" borderId="0">
      <alignment/>
      <protection/>
    </xf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0" fontId="1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wrapText="1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70" fontId="0" fillId="36" borderId="0" xfId="0" applyNumberFormat="1" applyFill="1" applyAlignment="1">
      <alignment/>
    </xf>
    <xf numFmtId="0" fontId="0" fillId="3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8" fillId="0" borderId="0" xfId="0" applyFont="1" applyAlignment="1">
      <alignment/>
    </xf>
    <xf numFmtId="170" fontId="3" fillId="36" borderId="10" xfId="0" applyNumberFormat="1" applyFont="1" applyFill="1" applyBorder="1" applyAlignment="1">
      <alignment/>
    </xf>
    <xf numFmtId="170" fontId="3" fillId="35" borderId="10" xfId="0" applyNumberFormat="1" applyFont="1" applyFill="1" applyBorder="1" applyAlignment="1">
      <alignment/>
    </xf>
    <xf numFmtId="170" fontId="3" fillId="34" borderId="10" xfId="0" applyNumberFormat="1" applyFont="1" applyFill="1" applyBorder="1" applyAlignment="1">
      <alignment/>
    </xf>
    <xf numFmtId="170" fontId="7" fillId="36" borderId="10" xfId="0" applyNumberFormat="1" applyFont="1" applyFill="1" applyBorder="1" applyAlignment="1">
      <alignment/>
    </xf>
    <xf numFmtId="0" fontId="0" fillId="37" borderId="0" xfId="0" applyFill="1" applyAlignment="1">
      <alignment/>
    </xf>
    <xf numFmtId="170" fontId="7" fillId="34" borderId="10" xfId="0" applyNumberFormat="1" applyFont="1" applyFill="1" applyBorder="1" applyAlignment="1">
      <alignment/>
    </xf>
    <xf numFmtId="0" fontId="0" fillId="37" borderId="10" xfId="0" applyFill="1" applyBorder="1" applyAlignment="1">
      <alignment horizontal="center"/>
    </xf>
    <xf numFmtId="170" fontId="3" fillId="37" borderId="10" xfId="0" applyNumberFormat="1" applyFont="1" applyFill="1" applyBorder="1" applyAlignment="1">
      <alignment/>
    </xf>
    <xf numFmtId="170" fontId="7" fillId="37" borderId="10" xfId="0" applyNumberFormat="1" applyFont="1" applyFill="1" applyBorder="1" applyAlignment="1">
      <alignment/>
    </xf>
    <xf numFmtId="170" fontId="7" fillId="35" borderId="10" xfId="0" applyNumberFormat="1" applyFont="1" applyFill="1" applyBorder="1" applyAlignment="1">
      <alignment/>
    </xf>
    <xf numFmtId="170" fontId="3" fillId="36" borderId="0" xfId="0" applyNumberFormat="1" applyFont="1" applyFill="1" applyAlignment="1">
      <alignment/>
    </xf>
    <xf numFmtId="170" fontId="3" fillId="35" borderId="0" xfId="0" applyNumberFormat="1" applyFont="1" applyFill="1" applyAlignment="1">
      <alignment/>
    </xf>
    <xf numFmtId="170" fontId="3" fillId="34" borderId="0" xfId="0" applyNumberFormat="1" applyFont="1" applyFill="1" applyAlignment="1">
      <alignment/>
    </xf>
    <xf numFmtId="170" fontId="10" fillId="36" borderId="10" xfId="0" applyNumberFormat="1" applyFont="1" applyFill="1" applyBorder="1" applyAlignment="1">
      <alignment/>
    </xf>
    <xf numFmtId="170" fontId="10" fillId="35" borderId="10" xfId="0" applyNumberFormat="1" applyFont="1" applyFill="1" applyBorder="1" applyAlignment="1">
      <alignment/>
    </xf>
    <xf numFmtId="170" fontId="10" fillId="34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6"/>
  <sheetViews>
    <sheetView zoomScalePageLayoutView="0" workbookViewId="0" topLeftCell="B1">
      <selection activeCell="E13" sqref="E13"/>
    </sheetView>
  </sheetViews>
  <sheetFormatPr defaultColWidth="9.00390625" defaultRowHeight="12.75"/>
  <cols>
    <col min="1" max="1" width="2.125" style="0" customWidth="1"/>
    <col min="2" max="2" width="11.75390625" style="15" customWidth="1"/>
    <col min="3" max="3" width="10.75390625" style="14" customWidth="1"/>
    <col min="4" max="4" width="10.75390625" style="13" customWidth="1"/>
    <col min="5" max="5" width="10.875" style="29" bestFit="1" customWidth="1"/>
    <col min="6" max="6" width="12.75390625" style="14" customWidth="1"/>
    <col min="7" max="7" width="12.00390625" style="13" customWidth="1"/>
    <col min="8" max="8" width="10.875" style="15" bestFit="1" customWidth="1"/>
    <col min="9" max="9" width="10.875" style="14" bestFit="1" customWidth="1"/>
    <col min="10" max="10" width="10.875" style="13" bestFit="1" customWidth="1"/>
    <col min="11" max="11" width="10.875" style="15" bestFit="1" customWidth="1"/>
    <col min="12" max="12" width="10.875" style="14" bestFit="1" customWidth="1"/>
    <col min="13" max="13" width="16.125" style="13" bestFit="1" customWidth="1"/>
  </cols>
  <sheetData>
    <row r="1" spans="2:16" ht="12.75">
      <c r="B1" s="21">
        <v>2011</v>
      </c>
      <c r="C1" s="22">
        <v>2012</v>
      </c>
      <c r="D1" s="23">
        <v>2013</v>
      </c>
      <c r="E1" s="31">
        <v>2011</v>
      </c>
      <c r="F1" s="22">
        <v>2012</v>
      </c>
      <c r="G1" s="23">
        <v>2013</v>
      </c>
      <c r="H1" s="21">
        <v>2011</v>
      </c>
      <c r="I1" s="22">
        <v>2012</v>
      </c>
      <c r="J1" s="23">
        <v>2013</v>
      </c>
      <c r="K1" s="21">
        <v>2011</v>
      </c>
      <c r="L1" s="22">
        <v>2012</v>
      </c>
      <c r="M1" s="23">
        <v>2013</v>
      </c>
      <c r="N1" s="21">
        <v>2011</v>
      </c>
      <c r="O1" s="22">
        <v>2012</v>
      </c>
      <c r="P1" s="23">
        <v>2013</v>
      </c>
    </row>
    <row r="2" spans="2:13" ht="12.75">
      <c r="B2" s="25">
        <v>211900</v>
      </c>
      <c r="C2" s="26">
        <v>211900</v>
      </c>
      <c r="D2" s="27">
        <v>211900</v>
      </c>
      <c r="E2" s="32">
        <v>21732600</v>
      </c>
      <c r="F2" s="26"/>
      <c r="G2" s="27"/>
      <c r="H2" s="25">
        <v>40000</v>
      </c>
      <c r="I2" s="26"/>
      <c r="J2" s="27"/>
      <c r="K2" s="25">
        <v>1060900</v>
      </c>
      <c r="L2" s="26">
        <v>1190600</v>
      </c>
      <c r="M2" s="27">
        <v>1095300</v>
      </c>
    </row>
    <row r="3" spans="2:13" ht="12.75">
      <c r="B3" s="25">
        <v>239000</v>
      </c>
      <c r="C3" s="26">
        <v>239000</v>
      </c>
      <c r="D3" s="27">
        <v>239000</v>
      </c>
      <c r="E3" s="32">
        <v>955500</v>
      </c>
      <c r="F3" s="26"/>
      <c r="G3" s="27"/>
      <c r="H3" s="25">
        <f>220000+100000+100000+9700</f>
        <v>429700</v>
      </c>
      <c r="I3" s="26"/>
      <c r="J3" s="27"/>
      <c r="K3" s="25">
        <v>419000</v>
      </c>
      <c r="L3" s="26">
        <v>419000</v>
      </c>
      <c r="M3" s="27">
        <v>385500</v>
      </c>
    </row>
    <row r="4" spans="2:13" ht="12.75">
      <c r="B4" s="25">
        <v>691900</v>
      </c>
      <c r="C4" s="26">
        <v>691900</v>
      </c>
      <c r="D4" s="27">
        <v>691900</v>
      </c>
      <c r="E4" s="32">
        <v>123000</v>
      </c>
      <c r="F4" s="26"/>
      <c r="G4" s="27"/>
      <c r="H4" s="25">
        <v>880700</v>
      </c>
      <c r="I4" s="26">
        <v>988400</v>
      </c>
      <c r="J4" s="27">
        <v>909300</v>
      </c>
      <c r="K4" s="25">
        <v>1200</v>
      </c>
      <c r="L4" s="26">
        <v>1200</v>
      </c>
      <c r="M4" s="27">
        <v>1100</v>
      </c>
    </row>
    <row r="5" spans="2:13" ht="12.75">
      <c r="B5" s="25">
        <v>152800</v>
      </c>
      <c r="C5" s="26">
        <v>152800</v>
      </c>
      <c r="D5" s="27">
        <v>152800</v>
      </c>
      <c r="E5" s="32">
        <v>230400</v>
      </c>
      <c r="F5" s="26"/>
      <c r="G5" s="27"/>
      <c r="H5" s="25">
        <v>9335400</v>
      </c>
      <c r="I5" s="26">
        <v>10477100</v>
      </c>
      <c r="J5" s="27">
        <v>9638900</v>
      </c>
      <c r="K5" s="25">
        <v>748600</v>
      </c>
      <c r="L5" s="26">
        <v>840100</v>
      </c>
      <c r="M5" s="27">
        <v>772900</v>
      </c>
    </row>
    <row r="6" spans="2:13" ht="12.75">
      <c r="B6" s="25">
        <v>544300</v>
      </c>
      <c r="C6" s="26">
        <v>544300</v>
      </c>
      <c r="D6" s="27">
        <v>544300</v>
      </c>
      <c r="E6" s="32">
        <v>266400</v>
      </c>
      <c r="F6" s="26"/>
      <c r="G6" s="27"/>
      <c r="H6" s="25">
        <v>1577600</v>
      </c>
      <c r="I6" s="26">
        <v>1577500</v>
      </c>
      <c r="J6" s="27">
        <v>1451300</v>
      </c>
      <c r="K6" s="25">
        <v>837100</v>
      </c>
      <c r="L6" s="26">
        <v>939500</v>
      </c>
      <c r="M6" s="27">
        <v>864300</v>
      </c>
    </row>
    <row r="7" spans="2:13" ht="12.75">
      <c r="B7" s="25">
        <v>3047800</v>
      </c>
      <c r="C7" s="26">
        <v>3047800</v>
      </c>
      <c r="D7" s="27">
        <v>3047800</v>
      </c>
      <c r="E7" s="32">
        <v>236000</v>
      </c>
      <c r="F7" s="26"/>
      <c r="G7" s="27"/>
      <c r="H7" s="25">
        <v>687300</v>
      </c>
      <c r="I7" s="26">
        <v>687300</v>
      </c>
      <c r="J7" s="27">
        <v>632300</v>
      </c>
      <c r="K7" s="25">
        <v>29600</v>
      </c>
      <c r="L7" s="26">
        <v>29600</v>
      </c>
      <c r="M7" s="27">
        <v>27200</v>
      </c>
    </row>
    <row r="8" spans="2:13" ht="12.75">
      <c r="B8" s="25">
        <v>6481500</v>
      </c>
      <c r="C8" s="26">
        <v>6338400</v>
      </c>
      <c r="D8" s="27">
        <v>6121000</v>
      </c>
      <c r="E8" s="32">
        <v>300000</v>
      </c>
      <c r="F8" s="26"/>
      <c r="G8" s="27"/>
      <c r="H8" s="25">
        <v>1097300</v>
      </c>
      <c r="I8" s="26"/>
      <c r="J8" s="27"/>
      <c r="K8" s="25">
        <v>400</v>
      </c>
      <c r="L8" s="26">
        <v>400</v>
      </c>
      <c r="M8" s="27">
        <v>400</v>
      </c>
    </row>
    <row r="9" spans="2:13" ht="12.75">
      <c r="B9" s="25">
        <v>10330000</v>
      </c>
      <c r="C9" s="26">
        <v>10734700</v>
      </c>
      <c r="D9" s="27">
        <v>11005100</v>
      </c>
      <c r="E9" s="32">
        <v>252200</v>
      </c>
      <c r="F9" s="26"/>
      <c r="G9" s="27"/>
      <c r="H9" s="25">
        <v>677000</v>
      </c>
      <c r="I9" s="26">
        <v>681300</v>
      </c>
      <c r="J9" s="27">
        <v>626800</v>
      </c>
      <c r="K9" s="25">
        <v>68900</v>
      </c>
      <c r="L9" s="26">
        <v>197900</v>
      </c>
      <c r="M9" s="27">
        <v>182100</v>
      </c>
    </row>
    <row r="10" spans="2:13" ht="12.75">
      <c r="B10" s="25">
        <v>717200</v>
      </c>
      <c r="C10" s="26">
        <v>717200</v>
      </c>
      <c r="D10" s="27">
        <v>717200</v>
      </c>
      <c r="E10" s="32">
        <v>103800</v>
      </c>
      <c r="F10" s="26"/>
      <c r="G10" s="27"/>
      <c r="H10" s="25">
        <v>5782600</v>
      </c>
      <c r="I10" s="26">
        <v>6489700</v>
      </c>
      <c r="J10" s="27">
        <v>5970500</v>
      </c>
      <c r="K10" s="25">
        <v>1320000</v>
      </c>
      <c r="L10" s="26"/>
      <c r="M10" s="27"/>
    </row>
    <row r="11" spans="2:13" ht="12.75">
      <c r="B11" s="25">
        <v>126556100</v>
      </c>
      <c r="C11" s="26">
        <v>127156400</v>
      </c>
      <c r="D11" s="27">
        <v>125739200</v>
      </c>
      <c r="E11" s="32">
        <v>3710600</v>
      </c>
      <c r="F11" s="26"/>
      <c r="G11" s="27"/>
      <c r="H11" s="25">
        <v>226900</v>
      </c>
      <c r="I11" s="26">
        <v>226900</v>
      </c>
      <c r="J11" s="27">
        <v>208800</v>
      </c>
      <c r="K11" s="25">
        <v>22000</v>
      </c>
      <c r="L11" s="26"/>
      <c r="M11" s="27"/>
    </row>
    <row r="12" spans="2:13" ht="12.75">
      <c r="B12" s="25">
        <v>39885900</v>
      </c>
      <c r="C12" s="26">
        <v>39881200</v>
      </c>
      <c r="D12" s="27">
        <v>39885800</v>
      </c>
      <c r="E12" s="32">
        <v>30000</v>
      </c>
      <c r="F12" s="26"/>
      <c r="G12" s="27"/>
      <c r="H12" s="25">
        <v>6800</v>
      </c>
      <c r="I12" s="26">
        <v>6800</v>
      </c>
      <c r="J12" s="27">
        <v>6200</v>
      </c>
      <c r="K12" s="25">
        <v>1648000</v>
      </c>
      <c r="L12" s="26"/>
      <c r="M12" s="27"/>
    </row>
    <row r="13" spans="2:13" ht="12.75">
      <c r="B13" s="25">
        <v>221100</v>
      </c>
      <c r="C13" s="26">
        <v>226700</v>
      </c>
      <c r="D13" s="27">
        <v>232400</v>
      </c>
      <c r="E13" s="32">
        <v>300900</v>
      </c>
      <c r="F13" s="26"/>
      <c r="G13" s="27"/>
      <c r="H13" s="25">
        <v>74000</v>
      </c>
      <c r="I13" s="26">
        <v>130000</v>
      </c>
      <c r="J13" s="27">
        <v>119600</v>
      </c>
      <c r="K13" s="25">
        <v>795500</v>
      </c>
      <c r="L13" s="26"/>
      <c r="M13" s="27"/>
    </row>
    <row r="14" spans="2:13" ht="12.75">
      <c r="B14" s="25">
        <v>3568400</v>
      </c>
      <c r="C14" s="26">
        <v>3568400</v>
      </c>
      <c r="D14" s="27">
        <v>3568400</v>
      </c>
      <c r="E14" s="32">
        <v>40812200</v>
      </c>
      <c r="F14" s="26">
        <v>62258400</v>
      </c>
      <c r="G14" s="27">
        <v>59662600</v>
      </c>
      <c r="H14" s="25">
        <v>3132000</v>
      </c>
      <c r="I14" s="26">
        <v>3515000</v>
      </c>
      <c r="J14" s="27">
        <v>3233800</v>
      </c>
      <c r="K14" s="25">
        <v>80000</v>
      </c>
      <c r="L14" s="26"/>
      <c r="M14" s="27"/>
    </row>
    <row r="15" spans="2:13" ht="12.75">
      <c r="B15" s="25">
        <v>2451800</v>
      </c>
      <c r="C15" s="26">
        <v>2451800</v>
      </c>
      <c r="D15" s="27">
        <v>2451800</v>
      </c>
      <c r="E15" s="32">
        <v>1146100</v>
      </c>
      <c r="F15" s="26">
        <v>1184000</v>
      </c>
      <c r="G15" s="27">
        <v>1089300</v>
      </c>
      <c r="H15" s="25">
        <v>108500</v>
      </c>
      <c r="I15" s="26">
        <v>108500</v>
      </c>
      <c r="J15" s="27">
        <v>99800</v>
      </c>
      <c r="K15" s="25">
        <v>8944000</v>
      </c>
      <c r="L15" s="26">
        <v>12356900</v>
      </c>
      <c r="M15" s="27">
        <v>11766500</v>
      </c>
    </row>
    <row r="16" spans="2:13" ht="12.75">
      <c r="B16" s="25">
        <v>640000</v>
      </c>
      <c r="C16" s="26">
        <v>640000</v>
      </c>
      <c r="D16" s="27">
        <v>640000</v>
      </c>
      <c r="E16" s="32">
        <v>5400</v>
      </c>
      <c r="F16" s="26">
        <v>1182500</v>
      </c>
      <c r="G16" s="27">
        <v>1176700</v>
      </c>
      <c r="H16" s="25">
        <v>1600</v>
      </c>
      <c r="I16" s="26">
        <v>1600</v>
      </c>
      <c r="J16" s="27">
        <v>1500</v>
      </c>
      <c r="K16" s="25">
        <v>19300</v>
      </c>
      <c r="L16" s="26">
        <v>19300</v>
      </c>
      <c r="M16" s="27">
        <v>17900</v>
      </c>
    </row>
    <row r="17" spans="2:13" ht="12.75">
      <c r="B17" s="25">
        <v>4961600</v>
      </c>
      <c r="C17" s="26">
        <v>4961600</v>
      </c>
      <c r="D17" s="27">
        <v>4961600</v>
      </c>
      <c r="E17" s="32"/>
      <c r="F17" s="26">
        <v>128100</v>
      </c>
      <c r="G17" s="27">
        <v>117900</v>
      </c>
      <c r="H17" s="25">
        <v>53000</v>
      </c>
      <c r="I17" s="26">
        <v>53000</v>
      </c>
      <c r="J17" s="27">
        <v>48800</v>
      </c>
      <c r="K17" s="25">
        <v>111400</v>
      </c>
      <c r="L17" s="26">
        <v>119600</v>
      </c>
      <c r="M17" s="27">
        <v>116900</v>
      </c>
    </row>
    <row r="18" spans="2:13" ht="12.75">
      <c r="B18" s="25">
        <v>7523700</v>
      </c>
      <c r="C18" s="26">
        <v>8080400</v>
      </c>
      <c r="D18" s="27">
        <v>8589500</v>
      </c>
      <c r="E18" s="32">
        <v>3232200</v>
      </c>
      <c r="F18" s="26">
        <v>3471400</v>
      </c>
      <c r="G18" s="27">
        <v>3394800</v>
      </c>
      <c r="H18" s="25">
        <v>1426700</v>
      </c>
      <c r="I18" s="26">
        <v>1601200</v>
      </c>
      <c r="J18" s="27">
        <v>1473100</v>
      </c>
      <c r="K18" s="25">
        <v>479100</v>
      </c>
      <c r="L18" s="26">
        <v>514400</v>
      </c>
      <c r="M18" s="27">
        <v>503200</v>
      </c>
    </row>
    <row r="19" spans="2:13" ht="12.75">
      <c r="B19" s="25">
        <v>174000</v>
      </c>
      <c r="C19" s="26">
        <v>186900</v>
      </c>
      <c r="D19" s="27">
        <v>198700</v>
      </c>
      <c r="E19" s="32">
        <v>328900</v>
      </c>
      <c r="F19" s="26">
        <v>353200</v>
      </c>
      <c r="G19" s="27">
        <v>345500</v>
      </c>
      <c r="H19" s="25">
        <v>49300</v>
      </c>
      <c r="I19" s="26">
        <v>49300</v>
      </c>
      <c r="J19" s="27">
        <v>45400</v>
      </c>
      <c r="K19" s="25">
        <v>5920700</v>
      </c>
      <c r="L19" s="26">
        <f>6381500+382700+48200</f>
        <v>6812400</v>
      </c>
      <c r="M19" s="27">
        <f>5967600+361900+44300</f>
        <v>6373800</v>
      </c>
    </row>
    <row r="20" spans="2:13" ht="12.75">
      <c r="B20" s="25">
        <v>338900</v>
      </c>
      <c r="C20" s="26">
        <v>364000</v>
      </c>
      <c r="D20" s="27">
        <v>386900</v>
      </c>
      <c r="E20" s="32">
        <v>291000</v>
      </c>
      <c r="F20" s="26">
        <v>134300</v>
      </c>
      <c r="G20" s="27">
        <v>131400</v>
      </c>
      <c r="H20" s="25">
        <v>4400</v>
      </c>
      <c r="I20" s="26">
        <v>4400</v>
      </c>
      <c r="J20" s="27">
        <v>4000</v>
      </c>
      <c r="K20" s="25">
        <v>1169600</v>
      </c>
      <c r="L20" s="26">
        <f>1300900+500</f>
        <v>1301400</v>
      </c>
      <c r="M20" s="27">
        <v>1222400</v>
      </c>
    </row>
    <row r="21" spans="2:13" ht="12.75">
      <c r="B21" s="25">
        <v>999600</v>
      </c>
      <c r="C21" s="26">
        <v>1073600</v>
      </c>
      <c r="D21" s="27">
        <v>1141200</v>
      </c>
      <c r="E21" s="32">
        <v>290000</v>
      </c>
      <c r="F21" s="26">
        <v>96700</v>
      </c>
      <c r="G21" s="27">
        <v>94500</v>
      </c>
      <c r="H21" s="25">
        <v>87300</v>
      </c>
      <c r="I21" s="26">
        <v>87300</v>
      </c>
      <c r="J21" s="27">
        <v>80300</v>
      </c>
      <c r="K21" s="25">
        <f>10022100+35300</f>
        <v>10057400</v>
      </c>
      <c r="L21" s="26">
        <f>11596500+35300</f>
        <v>11631800</v>
      </c>
      <c r="M21" s="27">
        <f>10877600+32500</f>
        <v>10910100</v>
      </c>
    </row>
    <row r="22" spans="2:13" ht="12.75">
      <c r="B22" s="25">
        <v>12900</v>
      </c>
      <c r="C22" s="26">
        <v>12900</v>
      </c>
      <c r="D22" s="27">
        <v>12900</v>
      </c>
      <c r="E22" s="32">
        <v>174000</v>
      </c>
      <c r="F22" s="26">
        <v>186900</v>
      </c>
      <c r="G22" s="27">
        <v>182800</v>
      </c>
      <c r="H22" s="25">
        <v>4058400</v>
      </c>
      <c r="I22" s="26">
        <v>4554700</v>
      </c>
      <c r="J22" s="27">
        <v>4190300</v>
      </c>
      <c r="K22" s="25">
        <v>1471400</v>
      </c>
      <c r="L22" s="26">
        <v>1580300</v>
      </c>
      <c r="M22" s="27">
        <v>1545400</v>
      </c>
    </row>
    <row r="23" spans="2:13" ht="12.75">
      <c r="B23" s="25">
        <v>400</v>
      </c>
      <c r="C23" s="26">
        <v>400</v>
      </c>
      <c r="D23" s="27">
        <v>400</v>
      </c>
      <c r="E23" s="32">
        <v>1000</v>
      </c>
      <c r="F23" s="26">
        <v>1200</v>
      </c>
      <c r="G23" s="27">
        <v>1200</v>
      </c>
      <c r="H23" s="25">
        <v>148000</v>
      </c>
      <c r="I23" s="26">
        <v>148000</v>
      </c>
      <c r="J23" s="27">
        <v>136200</v>
      </c>
      <c r="K23" s="25">
        <v>682400</v>
      </c>
      <c r="L23" s="26">
        <v>732900</v>
      </c>
      <c r="M23" s="27">
        <v>716800</v>
      </c>
    </row>
    <row r="24" spans="2:13" ht="12.75">
      <c r="B24" s="25">
        <v>5786000</v>
      </c>
      <c r="C24" s="26">
        <v>2197000</v>
      </c>
      <c r="D24" s="27">
        <v>0</v>
      </c>
      <c r="E24" s="32">
        <v>1150000</v>
      </c>
      <c r="F24" s="26">
        <v>1235100</v>
      </c>
      <c r="G24" s="27"/>
      <c r="H24" s="25">
        <v>2400</v>
      </c>
      <c r="I24" s="26">
        <v>2400</v>
      </c>
      <c r="J24" s="27">
        <v>2200</v>
      </c>
      <c r="K24" s="25">
        <v>142600</v>
      </c>
      <c r="L24" s="26">
        <v>153200</v>
      </c>
      <c r="M24" s="27">
        <v>149800</v>
      </c>
    </row>
    <row r="25" spans="2:13" ht="12.75">
      <c r="B25" s="25">
        <v>99500</v>
      </c>
      <c r="C25" s="26">
        <v>113700</v>
      </c>
      <c r="D25" s="27"/>
      <c r="E25" s="32">
        <v>13922800</v>
      </c>
      <c r="F25" s="26">
        <v>14953100</v>
      </c>
      <c r="G25" s="27">
        <v>14623600</v>
      </c>
      <c r="H25" s="25">
        <v>2692400</v>
      </c>
      <c r="I25" s="26">
        <v>3021600</v>
      </c>
      <c r="J25" s="27">
        <v>2779900</v>
      </c>
      <c r="K25" s="25">
        <v>404400</v>
      </c>
      <c r="L25" s="26">
        <v>450600</v>
      </c>
      <c r="M25" s="27">
        <v>417500</v>
      </c>
    </row>
    <row r="26" spans="2:13" ht="12.75">
      <c r="B26" s="25">
        <v>17365800</v>
      </c>
      <c r="C26" s="26"/>
      <c r="D26" s="27"/>
      <c r="E26" s="32">
        <v>956800</v>
      </c>
      <c r="F26" s="26">
        <v>1027600</v>
      </c>
      <c r="G26" s="27">
        <v>1004900</v>
      </c>
      <c r="H26" s="25">
        <v>88800</v>
      </c>
      <c r="I26" s="26">
        <v>88800</v>
      </c>
      <c r="J26" s="27">
        <v>81700</v>
      </c>
      <c r="K26" s="25">
        <v>5788700</v>
      </c>
      <c r="L26" s="26"/>
      <c r="M26" s="27"/>
    </row>
    <row r="27" spans="2:13" ht="12.75">
      <c r="B27" s="25">
        <v>6302247</v>
      </c>
      <c r="C27" s="26"/>
      <c r="D27" s="27"/>
      <c r="E27" s="32">
        <v>84000</v>
      </c>
      <c r="F27" s="26">
        <v>90200</v>
      </c>
      <c r="G27" s="27">
        <v>88200</v>
      </c>
      <c r="H27" s="25">
        <v>1100</v>
      </c>
      <c r="I27" s="26">
        <v>1100</v>
      </c>
      <c r="J27" s="27">
        <v>1000</v>
      </c>
      <c r="K27" s="25">
        <v>1050400</v>
      </c>
      <c r="L27" s="26"/>
      <c r="M27" s="27"/>
    </row>
    <row r="28" spans="2:13" ht="12.75">
      <c r="B28" s="25">
        <v>1077865</v>
      </c>
      <c r="C28" s="26"/>
      <c r="D28" s="27"/>
      <c r="E28" s="32">
        <v>58000</v>
      </c>
      <c r="F28" s="26">
        <v>62300</v>
      </c>
      <c r="G28" s="27">
        <v>60900</v>
      </c>
      <c r="H28" s="25">
        <v>315300</v>
      </c>
      <c r="I28" s="26">
        <v>409400</v>
      </c>
      <c r="J28" s="27">
        <v>461800</v>
      </c>
      <c r="K28" s="25">
        <v>900000</v>
      </c>
      <c r="L28" s="26"/>
      <c r="M28" s="27"/>
    </row>
    <row r="29" spans="2:13" ht="12.75">
      <c r="B29" s="25">
        <v>1433300</v>
      </c>
      <c r="C29" s="26"/>
      <c r="D29" s="27"/>
      <c r="E29" s="32">
        <v>495000</v>
      </c>
      <c r="F29" s="26">
        <v>531600</v>
      </c>
      <c r="G29" s="27">
        <v>519900</v>
      </c>
      <c r="H29" s="25">
        <v>955500</v>
      </c>
      <c r="I29" s="26">
        <v>1072400</v>
      </c>
      <c r="J29" s="27">
        <v>986600</v>
      </c>
      <c r="K29" s="25">
        <v>250000</v>
      </c>
      <c r="L29" s="26"/>
      <c r="M29" s="27"/>
    </row>
    <row r="30" spans="2:13" ht="12.75">
      <c r="B30" s="25">
        <v>2260700</v>
      </c>
      <c r="C30" s="26"/>
      <c r="D30" s="27"/>
      <c r="E30" s="32">
        <v>67400</v>
      </c>
      <c r="F30" s="26"/>
      <c r="G30" s="27"/>
      <c r="H30" s="25">
        <v>29600</v>
      </c>
      <c r="I30" s="26">
        <v>29600</v>
      </c>
      <c r="J30" s="27">
        <v>27200</v>
      </c>
      <c r="K30" s="25">
        <f>106487200+1624800</f>
        <v>108112000</v>
      </c>
      <c r="L30" s="26">
        <f>122866000+1624800</f>
        <v>124490800</v>
      </c>
      <c r="M30" s="27">
        <f>116534500+1494800</f>
        <v>118029300</v>
      </c>
    </row>
    <row r="31" spans="2:13" ht="12.75">
      <c r="B31" s="25">
        <v>4397000</v>
      </c>
      <c r="C31" s="26"/>
      <c r="D31" s="27"/>
      <c r="E31" s="32">
        <v>1100000</v>
      </c>
      <c r="F31" s="26"/>
      <c r="G31" s="27"/>
      <c r="H31" s="25">
        <v>400</v>
      </c>
      <c r="I31" s="26">
        <v>400</v>
      </c>
      <c r="J31" s="27">
        <v>400</v>
      </c>
      <c r="K31" s="25">
        <f>46622200+3396700</f>
        <v>50018900</v>
      </c>
      <c r="L31" s="26">
        <f>54758500+3396700</f>
        <v>58155200</v>
      </c>
      <c r="M31" s="27">
        <f>55746500+3125000</f>
        <v>58871500</v>
      </c>
    </row>
    <row r="32" spans="2:13" ht="12.75">
      <c r="B32" s="25">
        <v>750000</v>
      </c>
      <c r="C32" s="26"/>
      <c r="D32" s="27"/>
      <c r="E32" s="32"/>
      <c r="F32" s="26"/>
      <c r="G32" s="27"/>
      <c r="H32" s="25"/>
      <c r="I32" s="26"/>
      <c r="J32" s="27"/>
      <c r="K32" s="25">
        <f>16039700+487300</f>
        <v>16527000</v>
      </c>
      <c r="L32" s="26">
        <f>487300+18540800</f>
        <v>19028100</v>
      </c>
      <c r="M32" s="27">
        <f>448300+17308700</f>
        <v>17757000</v>
      </c>
    </row>
    <row r="33" spans="2:13" ht="12.75">
      <c r="B33" s="25">
        <v>1055550</v>
      </c>
      <c r="C33" s="26"/>
      <c r="D33" s="27"/>
      <c r="E33" s="32"/>
      <c r="F33" s="26"/>
      <c r="G33" s="27"/>
      <c r="H33" s="25"/>
      <c r="I33" s="26"/>
      <c r="J33" s="27"/>
      <c r="K33" s="25">
        <v>2852100</v>
      </c>
      <c r="L33" s="26">
        <v>3063200</v>
      </c>
      <c r="M33" s="27">
        <v>2995700</v>
      </c>
    </row>
    <row r="34" spans="2:13" ht="12.75">
      <c r="B34" s="25">
        <v>7458035</v>
      </c>
      <c r="C34" s="26"/>
      <c r="D34" s="27"/>
      <c r="E34" s="32"/>
      <c r="F34" s="26"/>
      <c r="G34" s="27"/>
      <c r="H34" s="25"/>
      <c r="I34" s="26"/>
      <c r="J34" s="27"/>
      <c r="K34" s="25">
        <v>259100</v>
      </c>
      <c r="L34" s="26">
        <v>278300</v>
      </c>
      <c r="M34" s="27">
        <v>272100</v>
      </c>
    </row>
    <row r="35" spans="2:13" ht="12.75">
      <c r="B35" s="25">
        <v>202031</v>
      </c>
      <c r="C35" s="26"/>
      <c r="D35" s="27"/>
      <c r="E35" s="32"/>
      <c r="F35" s="26"/>
      <c r="G35" s="27"/>
      <c r="H35" s="25"/>
      <c r="I35" s="26"/>
      <c r="J35" s="27"/>
      <c r="K35" s="25">
        <f>83200+296200</f>
        <v>379400</v>
      </c>
      <c r="L35" s="26">
        <f>89400+318100</f>
        <v>407500</v>
      </c>
      <c r="M35" s="27">
        <f>87400+311200</f>
        <v>398600</v>
      </c>
    </row>
    <row r="36" spans="2:13" ht="12.75">
      <c r="B36" s="25">
        <f>3699750+130722</f>
        <v>3830472</v>
      </c>
      <c r="C36" s="26"/>
      <c r="D36" s="27"/>
      <c r="E36" s="32"/>
      <c r="F36" s="26"/>
      <c r="G36" s="27"/>
      <c r="H36" s="25"/>
      <c r="I36" s="26"/>
      <c r="J36" s="27"/>
      <c r="K36" s="25">
        <f>12196700+172600</f>
        <v>12369300</v>
      </c>
      <c r="L36" s="26">
        <f>14046600+172600</f>
        <v>14219200</v>
      </c>
      <c r="M36" s="27">
        <f>13173600+158800</f>
        <v>13332400</v>
      </c>
    </row>
    <row r="37" spans="2:13" ht="12.75">
      <c r="B37" s="25"/>
      <c r="C37" s="26">
        <v>49021100</v>
      </c>
      <c r="D37" s="27">
        <v>50350200</v>
      </c>
      <c r="E37" s="32"/>
      <c r="F37" s="26"/>
      <c r="G37" s="27"/>
      <c r="H37" s="25"/>
      <c r="I37" s="26"/>
      <c r="J37" s="27"/>
      <c r="K37" s="25">
        <f>5904000</f>
        <v>5904000</v>
      </c>
      <c r="L37" s="26">
        <v>5904000</v>
      </c>
      <c r="M37" s="27">
        <v>5431700</v>
      </c>
    </row>
    <row r="38" spans="2:13" ht="12.75">
      <c r="B38" s="38">
        <v>1022400</v>
      </c>
      <c r="C38" s="39">
        <v>1022400</v>
      </c>
      <c r="D38" s="40">
        <v>1022400</v>
      </c>
      <c r="E38" s="32"/>
      <c r="F38" s="26"/>
      <c r="G38" s="27"/>
      <c r="H38" s="25"/>
      <c r="I38" s="26"/>
      <c r="J38" s="27"/>
      <c r="K38" s="25">
        <v>31623000</v>
      </c>
      <c r="L38" s="26">
        <v>38926000</v>
      </c>
      <c r="M38" s="27">
        <v>35958000</v>
      </c>
    </row>
    <row r="39" spans="2:13" ht="12.75">
      <c r="B39" s="25">
        <v>34300</v>
      </c>
      <c r="C39" s="26">
        <v>79400</v>
      </c>
      <c r="D39" s="27">
        <v>120900</v>
      </c>
      <c r="E39" s="32"/>
      <c r="F39" s="26"/>
      <c r="G39" s="27"/>
      <c r="H39" s="25"/>
      <c r="I39" s="26"/>
      <c r="J39" s="27"/>
      <c r="K39" s="25">
        <v>-599900</v>
      </c>
      <c r="L39" s="26">
        <v>2593300</v>
      </c>
      <c r="M39" s="27">
        <v>2797300</v>
      </c>
    </row>
    <row r="40" spans="2:13" ht="12.75">
      <c r="B40" s="25">
        <v>44000</v>
      </c>
      <c r="C40" s="26">
        <v>126200</v>
      </c>
      <c r="D40" s="27">
        <v>207700</v>
      </c>
      <c r="E40" s="32"/>
      <c r="F40" s="26"/>
      <c r="G40" s="27"/>
      <c r="H40" s="25"/>
      <c r="I40" s="26"/>
      <c r="J40" s="27"/>
      <c r="K40" s="25"/>
      <c r="L40" s="26">
        <v>17753000</v>
      </c>
      <c r="M40" s="27">
        <v>35410000</v>
      </c>
    </row>
    <row r="41" spans="2:13" ht="12.75">
      <c r="B41" s="25">
        <f>403600+3820200</f>
        <v>4223800</v>
      </c>
      <c r="C41" s="26"/>
      <c r="D41" s="27"/>
      <c r="E41" s="32"/>
      <c r="F41" s="26"/>
      <c r="G41" s="27"/>
      <c r="H41" s="25"/>
      <c r="I41" s="26"/>
      <c r="J41" s="27"/>
      <c r="K41" s="25">
        <v>-73800</v>
      </c>
      <c r="L41" s="26">
        <v>-85400</v>
      </c>
      <c r="M41" s="27">
        <v>-78500</v>
      </c>
    </row>
    <row r="42" spans="2:13" ht="12.75">
      <c r="B42" s="25">
        <v>107300</v>
      </c>
      <c r="C42" s="26">
        <v>107300</v>
      </c>
      <c r="D42" s="27">
        <v>107300</v>
      </c>
      <c r="E42" s="32"/>
      <c r="F42" s="26"/>
      <c r="G42" s="27"/>
      <c r="H42" s="25"/>
      <c r="I42" s="26"/>
      <c r="J42" s="27"/>
      <c r="K42" s="25">
        <v>-486800</v>
      </c>
      <c r="L42" s="26">
        <v>-563600</v>
      </c>
      <c r="M42" s="27">
        <v>-518600</v>
      </c>
    </row>
    <row r="43" spans="2:13" ht="12.75">
      <c r="B43" s="25">
        <v>-173000</v>
      </c>
      <c r="C43" s="26">
        <v>-203200</v>
      </c>
      <c r="D43" s="27">
        <v>-203200</v>
      </c>
      <c r="E43" s="32"/>
      <c r="F43" s="26"/>
      <c r="G43" s="27"/>
      <c r="H43" s="25"/>
      <c r="I43" s="26"/>
      <c r="J43" s="27"/>
      <c r="K43" s="25">
        <v>175000</v>
      </c>
      <c r="L43" s="26"/>
      <c r="M43" s="27"/>
    </row>
    <row r="44" spans="2:13" ht="12.75">
      <c r="B44" s="25">
        <v>115300</v>
      </c>
      <c r="C44" s="26">
        <v>115300</v>
      </c>
      <c r="D44" s="27">
        <v>115300</v>
      </c>
      <c r="E44" s="32"/>
      <c r="F44" s="26"/>
      <c r="G44" s="27"/>
      <c r="H44" s="25"/>
      <c r="I44" s="26"/>
      <c r="J44" s="27"/>
      <c r="K44" s="25">
        <v>100000</v>
      </c>
      <c r="L44" s="26"/>
      <c r="M44" s="27"/>
    </row>
    <row r="45" spans="2:13" ht="12.75">
      <c r="B45" s="25">
        <v>1741600</v>
      </c>
      <c r="C45" s="26">
        <v>1741600</v>
      </c>
      <c r="D45" s="27">
        <v>1741600</v>
      </c>
      <c r="E45" s="32"/>
      <c r="F45" s="26"/>
      <c r="G45" s="27"/>
      <c r="H45" s="25"/>
      <c r="I45" s="26"/>
      <c r="J45" s="27"/>
      <c r="K45" s="25">
        <v>430000</v>
      </c>
      <c r="L45" s="26"/>
      <c r="M45" s="27"/>
    </row>
    <row r="46" spans="2:13" ht="12.75">
      <c r="B46" s="25">
        <v>367000</v>
      </c>
      <c r="C46" s="26"/>
      <c r="D46" s="27"/>
      <c r="E46" s="32"/>
      <c r="F46" s="26"/>
      <c r="G46" s="27"/>
      <c r="H46" s="25"/>
      <c r="I46" s="26"/>
      <c r="J46" s="27"/>
      <c r="K46" s="25">
        <v>-1712400</v>
      </c>
      <c r="L46" s="26"/>
      <c r="M46" s="27"/>
    </row>
    <row r="47" spans="2:13" ht="12.75">
      <c r="B47" s="25">
        <v>3694200</v>
      </c>
      <c r="C47" s="26">
        <v>3694200</v>
      </c>
      <c r="D47" s="27"/>
      <c r="E47" s="32"/>
      <c r="F47" s="26"/>
      <c r="G47" s="27"/>
      <c r="H47" s="25"/>
      <c r="I47" s="26"/>
      <c r="J47" s="27"/>
      <c r="K47" s="25">
        <v>2571500</v>
      </c>
      <c r="L47" s="26"/>
      <c r="M47" s="27"/>
    </row>
    <row r="48" spans="2:13" ht="12.75">
      <c r="B48" s="25">
        <v>223700</v>
      </c>
      <c r="C48" s="26">
        <v>981500</v>
      </c>
      <c r="D48" s="27">
        <v>2730200</v>
      </c>
      <c r="E48" s="32"/>
      <c r="F48" s="26"/>
      <c r="G48" s="27"/>
      <c r="H48" s="25"/>
      <c r="I48" s="26"/>
      <c r="J48" s="27"/>
      <c r="K48" s="25">
        <v>101000</v>
      </c>
      <c r="L48" s="26"/>
      <c r="M48" s="27"/>
    </row>
    <row r="49" spans="2:13" ht="12.75">
      <c r="B49" s="25">
        <v>342300</v>
      </c>
      <c r="C49" s="26">
        <v>424000</v>
      </c>
      <c r="D49" s="27">
        <v>520100</v>
      </c>
      <c r="E49" s="32"/>
      <c r="F49" s="26"/>
      <c r="G49" s="27"/>
      <c r="H49" s="25"/>
      <c r="I49" s="26"/>
      <c r="J49" s="27"/>
      <c r="K49" s="25">
        <v>41100</v>
      </c>
      <c r="L49" s="26"/>
      <c r="M49" s="27"/>
    </row>
    <row r="50" spans="2:13" ht="12.75">
      <c r="B50" s="25">
        <v>15000</v>
      </c>
      <c r="C50" s="26">
        <v>25500</v>
      </c>
      <c r="D50" s="27">
        <v>38900</v>
      </c>
      <c r="E50" s="32"/>
      <c r="F50" s="26"/>
      <c r="G50" s="27"/>
      <c r="H50" s="25"/>
      <c r="I50" s="26"/>
      <c r="J50" s="27"/>
      <c r="K50" s="25">
        <v>28700</v>
      </c>
      <c r="L50" s="26"/>
      <c r="M50" s="27"/>
    </row>
    <row r="51" spans="2:13" ht="12.75">
      <c r="B51" s="25"/>
      <c r="C51" s="26"/>
      <c r="D51" s="27"/>
      <c r="E51" s="32"/>
      <c r="F51" s="26"/>
      <c r="G51" s="27"/>
      <c r="H51" s="25"/>
      <c r="I51" s="26"/>
      <c r="J51" s="27"/>
      <c r="K51" s="25">
        <v>403500</v>
      </c>
      <c r="L51" s="26"/>
      <c r="M51" s="27"/>
    </row>
    <row r="52" spans="2:13" ht="12.75">
      <c r="B52" s="25"/>
      <c r="C52" s="26"/>
      <c r="D52" s="27"/>
      <c r="E52" s="32"/>
      <c r="F52" s="26"/>
      <c r="G52" s="27"/>
      <c r="H52" s="25"/>
      <c r="I52" s="26"/>
      <c r="J52" s="27"/>
      <c r="K52" s="25">
        <v>34100</v>
      </c>
      <c r="L52" s="26"/>
      <c r="M52" s="27"/>
    </row>
    <row r="53" spans="2:13" ht="12.75">
      <c r="B53" s="25"/>
      <c r="C53" s="26"/>
      <c r="D53" s="27"/>
      <c r="E53" s="32"/>
      <c r="F53" s="26"/>
      <c r="G53" s="27"/>
      <c r="H53" s="25"/>
      <c r="I53" s="26"/>
      <c r="J53" s="27"/>
      <c r="K53" s="25">
        <v>32800</v>
      </c>
      <c r="L53" s="26"/>
      <c r="M53" s="27"/>
    </row>
    <row r="54" spans="2:13" ht="12.75">
      <c r="B54" s="25"/>
      <c r="C54" s="26"/>
      <c r="D54" s="27"/>
      <c r="E54" s="32"/>
      <c r="F54" s="26"/>
      <c r="G54" s="27"/>
      <c r="H54" s="25"/>
      <c r="I54" s="26"/>
      <c r="J54" s="27"/>
      <c r="K54" s="25">
        <v>27700</v>
      </c>
      <c r="L54" s="26"/>
      <c r="M54" s="27"/>
    </row>
    <row r="55" spans="2:13" ht="12.75">
      <c r="B55" s="25"/>
      <c r="C55" s="26"/>
      <c r="D55" s="27"/>
      <c r="E55" s="32"/>
      <c r="F55" s="26"/>
      <c r="G55" s="27"/>
      <c r="H55" s="25"/>
      <c r="I55" s="26"/>
      <c r="J55" s="27"/>
      <c r="K55" s="25">
        <v>44200</v>
      </c>
      <c r="L55" s="26"/>
      <c r="M55" s="27"/>
    </row>
    <row r="56" spans="2:13" ht="12.75">
      <c r="B56" s="25"/>
      <c r="C56" s="26">
        <v>19200</v>
      </c>
      <c r="D56" s="27"/>
      <c r="E56" s="32"/>
      <c r="F56" s="26"/>
      <c r="G56" s="27"/>
      <c r="H56" s="25"/>
      <c r="I56" s="26"/>
      <c r="J56" s="27"/>
      <c r="K56" s="25">
        <f>100000-212900</f>
        <v>-112900</v>
      </c>
      <c r="L56" s="26">
        <v>-246500</v>
      </c>
      <c r="M56" s="27">
        <v>-226700</v>
      </c>
    </row>
    <row r="57" spans="2:13" ht="12.75">
      <c r="B57" s="25"/>
      <c r="C57" s="26"/>
      <c r="D57" s="27"/>
      <c r="E57" s="32"/>
      <c r="F57" s="26"/>
      <c r="G57" s="27"/>
      <c r="H57" s="25"/>
      <c r="I57" s="26"/>
      <c r="J57" s="27"/>
      <c r="K57" s="25">
        <f>-5666000+2500000</f>
        <v>-3166000</v>
      </c>
      <c r="L57" s="26"/>
      <c r="M57" s="27"/>
    </row>
    <row r="58" spans="2:13" ht="12.75">
      <c r="B58" s="25"/>
      <c r="C58" s="26"/>
      <c r="D58" s="27"/>
      <c r="E58" s="32"/>
      <c r="F58" s="26"/>
      <c r="G58" s="27"/>
      <c r="H58" s="25"/>
      <c r="I58" s="26"/>
      <c r="J58" s="27"/>
      <c r="K58" s="25">
        <v>3166000</v>
      </c>
      <c r="L58" s="26"/>
      <c r="M58" s="27"/>
    </row>
    <row r="59" spans="2:13" ht="12.75">
      <c r="B59" s="25"/>
      <c r="C59" s="26"/>
      <c r="D59" s="27"/>
      <c r="E59" s="32"/>
      <c r="F59" s="26"/>
      <c r="G59" s="27"/>
      <c r="H59" s="25"/>
      <c r="I59" s="26"/>
      <c r="J59" s="27"/>
      <c r="K59" s="25">
        <v>154000</v>
      </c>
      <c r="L59" s="26">
        <v>904000</v>
      </c>
      <c r="M59" s="27">
        <v>2718000</v>
      </c>
    </row>
    <row r="60" spans="2:13" ht="12.75">
      <c r="B60" s="25"/>
      <c r="C60" s="26"/>
      <c r="D60" s="27"/>
      <c r="E60" s="32">
        <v>30000</v>
      </c>
      <c r="F60" s="26"/>
      <c r="G60" s="27"/>
      <c r="H60" s="25">
        <v>880700</v>
      </c>
      <c r="I60" s="26">
        <v>988400</v>
      </c>
      <c r="J60" s="27">
        <v>909300</v>
      </c>
      <c r="K60" s="25">
        <v>22500</v>
      </c>
      <c r="L60" s="26">
        <v>5008800</v>
      </c>
      <c r="M60" s="27">
        <f>216200+10857800</f>
        <v>11074000</v>
      </c>
    </row>
    <row r="61" spans="2:13" s="24" customFormat="1" ht="12.75">
      <c r="B61" s="28">
        <f aca="true" t="shared" si="0" ref="B61:G61">SUM(B2:B60)</f>
        <v>273527200</v>
      </c>
      <c r="C61" s="28">
        <f t="shared" si="0"/>
        <v>270747500</v>
      </c>
      <c r="D61" s="28">
        <f t="shared" si="0"/>
        <v>267291200</v>
      </c>
      <c r="E61" s="28">
        <f t="shared" si="0"/>
        <v>92386200</v>
      </c>
      <c r="F61" s="28">
        <f t="shared" si="0"/>
        <v>86896600</v>
      </c>
      <c r="G61" s="28">
        <f t="shared" si="0"/>
        <v>82494200</v>
      </c>
      <c r="H61" s="28">
        <f aca="true" t="shared" si="1" ref="H61:M61">SUM(H2:H60)+E61</f>
        <v>127236900</v>
      </c>
      <c r="I61" s="28">
        <f t="shared" si="1"/>
        <v>123898700</v>
      </c>
      <c r="J61" s="28">
        <f t="shared" si="1"/>
        <v>116621200</v>
      </c>
      <c r="K61" s="28">
        <f t="shared" si="1"/>
        <v>400884600</v>
      </c>
      <c r="L61" s="28">
        <f t="shared" si="1"/>
        <v>453025700</v>
      </c>
      <c r="M61" s="28">
        <f t="shared" si="1"/>
        <v>457912100</v>
      </c>
    </row>
    <row r="62" spans="2:13" ht="12.75">
      <c r="B62" s="25"/>
      <c r="C62" s="26"/>
      <c r="D62" s="27"/>
      <c r="E62" s="33">
        <f>E61+B61</f>
        <v>365913400</v>
      </c>
      <c r="F62" s="33">
        <f>F61+C61</f>
        <v>357644100</v>
      </c>
      <c r="G62" s="33">
        <f>G61+D61</f>
        <v>349785400</v>
      </c>
      <c r="H62" s="28">
        <f>H61+B61</f>
        <v>400764100</v>
      </c>
      <c r="I62" s="34">
        <f>I61+C61</f>
        <v>394646200</v>
      </c>
      <c r="J62" s="30">
        <f>J61+D61</f>
        <v>383912400</v>
      </c>
      <c r="K62" s="28">
        <f>K61+B61</f>
        <v>674411800</v>
      </c>
      <c r="L62" s="34">
        <f>L61+C61</f>
        <v>723773200</v>
      </c>
      <c r="M62" s="30">
        <f>M61+D61</f>
        <v>725203300</v>
      </c>
    </row>
    <row r="63" spans="2:13" ht="12.75">
      <c r="B63" s="20"/>
      <c r="K63" s="35"/>
      <c r="L63" s="36"/>
      <c r="M63" s="37"/>
    </row>
    <row r="64" spans="11:13" ht="12.75">
      <c r="K64" s="35"/>
      <c r="L64" s="36"/>
      <c r="M64" s="37"/>
    </row>
    <row r="65" spans="11:13" ht="12.75">
      <c r="K65" s="35"/>
      <c r="L65" s="36"/>
      <c r="M65" s="37"/>
    </row>
    <row r="66" spans="11:13" ht="12.75">
      <c r="K66" s="35"/>
      <c r="L66" s="36"/>
      <c r="M66" s="3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F100"/>
  <sheetViews>
    <sheetView tabSelected="1" zoomScalePageLayoutView="0" workbookViewId="0" topLeftCell="B1">
      <selection activeCell="D13" sqref="D13"/>
    </sheetView>
  </sheetViews>
  <sheetFormatPr defaultColWidth="9.00390625" defaultRowHeight="12.75"/>
  <cols>
    <col min="1" max="1" width="4.00390625" style="0" hidden="1" customWidth="1"/>
    <col min="2" max="2" width="4.25390625" style="0" customWidth="1"/>
    <col min="3" max="3" width="46.125" style="0" customWidth="1"/>
    <col min="4" max="4" width="16.625" style="0" customWidth="1"/>
    <col min="5" max="5" width="20.375" style="0" customWidth="1"/>
    <col min="6" max="6" width="0.2421875" style="0" customWidth="1"/>
  </cols>
  <sheetData>
    <row r="2" spans="1:6" ht="18.75">
      <c r="A2" s="3"/>
      <c r="B2" s="3"/>
      <c r="C2" s="45" t="s">
        <v>12</v>
      </c>
      <c r="D2" s="45"/>
      <c r="E2" s="45"/>
      <c r="F2" s="45"/>
    </row>
    <row r="3" spans="1:6" ht="18.75">
      <c r="A3" s="3"/>
      <c r="B3" s="3"/>
      <c r="C3" s="45" t="s">
        <v>19</v>
      </c>
      <c r="D3" s="45"/>
      <c r="E3" s="45"/>
      <c r="F3" s="45"/>
    </row>
    <row r="4" spans="1:6" ht="18.75">
      <c r="A4" s="3"/>
      <c r="B4" s="3"/>
      <c r="C4" s="45" t="s">
        <v>39</v>
      </c>
      <c r="D4" s="45"/>
      <c r="E4" s="45"/>
      <c r="F4" s="45"/>
    </row>
    <row r="5" spans="1:4" ht="0.75" customHeight="1">
      <c r="A5" s="3"/>
      <c r="B5" s="3"/>
      <c r="C5" s="3"/>
      <c r="D5" s="3"/>
    </row>
    <row r="6" spans="1:6" ht="68.25" customHeight="1">
      <c r="A6" s="3"/>
      <c r="B6" s="3"/>
      <c r="C6" s="46" t="s">
        <v>40</v>
      </c>
      <c r="D6" s="46"/>
      <c r="E6" s="46"/>
      <c r="F6" s="46"/>
    </row>
    <row r="7" spans="1:6" ht="21" customHeight="1">
      <c r="A7" s="3"/>
      <c r="B7" s="43" t="s">
        <v>32</v>
      </c>
      <c r="C7" s="47" t="s">
        <v>3</v>
      </c>
      <c r="D7" s="47" t="s">
        <v>21</v>
      </c>
      <c r="E7" s="47"/>
      <c r="F7" s="47"/>
    </row>
    <row r="8" spans="1:6" ht="21" customHeight="1">
      <c r="A8" s="3"/>
      <c r="B8" s="43"/>
      <c r="C8" s="47"/>
      <c r="D8" s="47" t="s">
        <v>20</v>
      </c>
      <c r="E8" s="43" t="s">
        <v>29</v>
      </c>
      <c r="F8" s="43"/>
    </row>
    <row r="9" spans="1:6" ht="96.75" customHeight="1">
      <c r="A9" s="3"/>
      <c r="B9" s="43"/>
      <c r="C9" s="47"/>
      <c r="D9" s="47"/>
      <c r="E9" s="19" t="s">
        <v>30</v>
      </c>
      <c r="F9" s="19" t="s">
        <v>31</v>
      </c>
    </row>
    <row r="10" spans="1:6" ht="18.75">
      <c r="A10" s="6">
        <v>1</v>
      </c>
      <c r="B10" s="16">
        <v>1</v>
      </c>
      <c r="C10" s="1" t="s">
        <v>4</v>
      </c>
      <c r="D10" s="7">
        <f>E10+F10</f>
        <v>0</v>
      </c>
      <c r="E10" s="7">
        <v>0</v>
      </c>
      <c r="F10" s="7"/>
    </row>
    <row r="11" spans="1:6" ht="18.75">
      <c r="A11" s="6"/>
      <c r="B11" s="16">
        <v>2</v>
      </c>
      <c r="C11" s="1" t="s">
        <v>5</v>
      </c>
      <c r="D11" s="7">
        <f aca="true" t="shared" si="0" ref="D11:D16">E11+F11</f>
        <v>7633100</v>
      </c>
      <c r="E11" s="7">
        <v>7633100</v>
      </c>
      <c r="F11" s="7"/>
    </row>
    <row r="12" spans="1:6" ht="18.75">
      <c r="A12" s="6"/>
      <c r="B12" s="16">
        <v>3</v>
      </c>
      <c r="C12" s="1" t="s">
        <v>6</v>
      </c>
      <c r="D12" s="7">
        <f t="shared" si="0"/>
        <v>4886900</v>
      </c>
      <c r="E12" s="7">
        <v>4886900</v>
      </c>
      <c r="F12" s="7"/>
    </row>
    <row r="13" spans="1:6" ht="18.75">
      <c r="A13" s="6"/>
      <c r="B13" s="16">
        <v>4</v>
      </c>
      <c r="C13" s="1" t="s">
        <v>7</v>
      </c>
      <c r="D13" s="7">
        <f t="shared" si="0"/>
        <v>3412300</v>
      </c>
      <c r="E13" s="7">
        <v>3412300</v>
      </c>
      <c r="F13" s="7"/>
    </row>
    <row r="14" spans="1:6" ht="18.75">
      <c r="A14" s="6"/>
      <c r="B14" s="16">
        <v>5</v>
      </c>
      <c r="C14" s="1" t="s">
        <v>8</v>
      </c>
      <c r="D14" s="7">
        <f t="shared" si="0"/>
        <v>4520000</v>
      </c>
      <c r="E14" s="7">
        <v>4520000</v>
      </c>
      <c r="F14" s="7"/>
    </row>
    <row r="15" spans="1:6" ht="18.75">
      <c r="A15" s="6"/>
      <c r="B15" s="16">
        <v>6</v>
      </c>
      <c r="C15" s="1" t="s">
        <v>9</v>
      </c>
      <c r="D15" s="7">
        <f t="shared" si="0"/>
        <v>5646000</v>
      </c>
      <c r="E15" s="7">
        <v>5646000</v>
      </c>
      <c r="F15" s="7"/>
    </row>
    <row r="16" spans="1:6" ht="18.75">
      <c r="A16" s="6"/>
      <c r="B16" s="16">
        <v>7</v>
      </c>
      <c r="C16" s="1" t="s">
        <v>10</v>
      </c>
      <c r="D16" s="7">
        <f t="shared" si="0"/>
        <v>7329700</v>
      </c>
      <c r="E16" s="7">
        <v>7329700</v>
      </c>
      <c r="F16" s="7"/>
    </row>
    <row r="17" spans="1:6" ht="18.75">
      <c r="A17" s="3"/>
      <c r="B17" s="17"/>
      <c r="C17" s="18" t="s">
        <v>20</v>
      </c>
      <c r="D17" s="8">
        <f>SUM(D10:D16)</f>
        <v>33428000</v>
      </c>
      <c r="E17" s="8">
        <f>SUM(E10:E16)</f>
        <v>33428000</v>
      </c>
      <c r="F17" s="8">
        <f>SUM(F10:F16)</f>
        <v>0</v>
      </c>
    </row>
    <row r="18" spans="1:6" ht="18.75">
      <c r="A18" s="3"/>
      <c r="B18" s="4"/>
      <c r="C18" s="2"/>
      <c r="D18" s="5"/>
      <c r="E18" s="3"/>
      <c r="F18" s="3"/>
    </row>
    <row r="19" spans="1:6" ht="18.75">
      <c r="A19" s="3"/>
      <c r="B19" s="4"/>
      <c r="C19" s="2"/>
      <c r="D19" s="5"/>
      <c r="E19" s="3"/>
      <c r="F19" s="3"/>
    </row>
    <row r="20" spans="1:6" ht="18.75">
      <c r="A20" s="3"/>
      <c r="B20" s="4"/>
      <c r="C20" s="2"/>
      <c r="D20" s="5"/>
      <c r="E20" s="3"/>
      <c r="F20" s="3"/>
    </row>
    <row r="21" spans="1:6" ht="18.75" customHeight="1">
      <c r="A21" s="44"/>
      <c r="B21" s="44"/>
      <c r="C21" s="44"/>
      <c r="D21" s="44"/>
      <c r="E21" s="44"/>
      <c r="F21" s="44"/>
    </row>
    <row r="22" spans="1:6" ht="18.75">
      <c r="A22" s="3"/>
      <c r="B22" s="4"/>
      <c r="C22" s="2"/>
      <c r="D22" s="5"/>
      <c r="E22" s="3"/>
      <c r="F22" s="3"/>
    </row>
    <row r="23" spans="1:6" ht="18.75">
      <c r="A23" s="3"/>
      <c r="B23" s="4"/>
      <c r="C23" s="2"/>
      <c r="D23" s="5"/>
      <c r="E23" s="3"/>
      <c r="F23" s="3"/>
    </row>
    <row r="24" spans="1:6" ht="18.75">
      <c r="A24" s="3"/>
      <c r="B24" s="4"/>
      <c r="C24" s="2"/>
      <c r="D24" s="5"/>
      <c r="E24" s="3"/>
      <c r="F24" s="3"/>
    </row>
    <row r="25" spans="1:6" ht="18.75">
      <c r="A25" s="3"/>
      <c r="B25" s="4"/>
      <c r="C25" s="2"/>
      <c r="D25" s="5"/>
      <c r="E25" s="3"/>
      <c r="F25" s="3"/>
    </row>
    <row r="26" spans="1:6" ht="18.75">
      <c r="A26" s="3"/>
      <c r="B26" s="4"/>
      <c r="C26" s="2"/>
      <c r="D26" s="3"/>
      <c r="E26" s="3"/>
      <c r="F26" s="3"/>
    </row>
    <row r="27" spans="1:6" ht="18.75">
      <c r="A27" s="3"/>
      <c r="B27" s="4"/>
      <c r="C27" s="3"/>
      <c r="D27" s="3"/>
      <c r="E27" s="3"/>
      <c r="F27" s="3"/>
    </row>
    <row r="28" spans="1:6" ht="18.75">
      <c r="A28" s="3"/>
      <c r="B28" s="4"/>
      <c r="C28" s="3"/>
      <c r="D28" s="3"/>
      <c r="E28" s="3"/>
      <c r="F28" s="3"/>
    </row>
    <row r="29" spans="1:6" ht="18.75">
      <c r="A29" s="3"/>
      <c r="B29" s="4"/>
      <c r="C29" s="3"/>
      <c r="D29" s="3"/>
      <c r="E29" s="3"/>
      <c r="F29" s="3"/>
    </row>
    <row r="30" spans="1:6" ht="18.75">
      <c r="A30" s="3"/>
      <c r="B30" s="4"/>
      <c r="C30" s="3"/>
      <c r="D30" s="3"/>
      <c r="E30" s="3"/>
      <c r="F30" s="3"/>
    </row>
    <row r="31" spans="1:6" ht="18.75">
      <c r="A31" s="3"/>
      <c r="B31" s="4"/>
      <c r="C31" s="3"/>
      <c r="D31" s="3"/>
      <c r="E31" s="3"/>
      <c r="F31" s="3"/>
    </row>
    <row r="32" spans="1:6" ht="18.75">
      <c r="A32" s="3"/>
      <c r="B32" s="4"/>
      <c r="C32" s="3"/>
      <c r="D32" s="3"/>
      <c r="E32" s="3"/>
      <c r="F32" s="3"/>
    </row>
    <row r="33" spans="1:6" ht="18.75">
      <c r="A33" s="3"/>
      <c r="B33" s="4"/>
      <c r="C33" s="3"/>
      <c r="D33" s="3"/>
      <c r="E33" s="3"/>
      <c r="F33" s="3"/>
    </row>
    <row r="34" spans="1:6" ht="18.75">
      <c r="A34" s="3"/>
      <c r="B34" s="3"/>
      <c r="C34" s="3"/>
      <c r="D34" s="3"/>
      <c r="E34" s="3"/>
      <c r="F34" s="3"/>
    </row>
    <row r="35" spans="1:6" ht="18.75">
      <c r="A35" s="3"/>
      <c r="B35" s="3"/>
      <c r="C35" s="3"/>
      <c r="D35" s="3"/>
      <c r="E35" s="3"/>
      <c r="F35" s="3"/>
    </row>
    <row r="36" spans="2:4" ht="18.75">
      <c r="B36" s="3"/>
      <c r="C36" s="3"/>
      <c r="D36" s="3"/>
    </row>
    <row r="37" spans="2:4" ht="18.75">
      <c r="B37" s="3"/>
      <c r="C37" s="3"/>
      <c r="D37" s="3"/>
    </row>
    <row r="38" spans="2:4" ht="18.75">
      <c r="B38" s="3"/>
      <c r="C38" s="3"/>
      <c r="D38" s="3"/>
    </row>
    <row r="39" spans="2:4" ht="18.75">
      <c r="B39" s="3"/>
      <c r="C39" s="3"/>
      <c r="D39" s="3"/>
    </row>
    <row r="40" spans="2:4" ht="18.75">
      <c r="B40" s="3"/>
      <c r="C40" s="3"/>
      <c r="D40" s="3"/>
    </row>
    <row r="41" spans="2:4" ht="18.75">
      <c r="B41" s="3"/>
      <c r="C41" s="3"/>
      <c r="D41" s="3"/>
    </row>
    <row r="42" spans="2:4" ht="18.75">
      <c r="B42" s="3"/>
      <c r="C42" s="3"/>
      <c r="D42" s="3"/>
    </row>
    <row r="43" spans="2:4" ht="18.75">
      <c r="B43" s="3"/>
      <c r="C43" s="3"/>
      <c r="D43" s="3"/>
    </row>
    <row r="44" spans="2:4" ht="18.75">
      <c r="B44" s="3"/>
      <c r="C44" s="3"/>
      <c r="D44" s="3"/>
    </row>
    <row r="45" spans="2:4" ht="18.75">
      <c r="B45" s="3"/>
      <c r="C45" s="3"/>
      <c r="D45" s="3"/>
    </row>
    <row r="46" spans="2:4" ht="18.75">
      <c r="B46" s="3"/>
      <c r="C46" s="3"/>
      <c r="D46" s="3"/>
    </row>
    <row r="47" spans="2:4" ht="18.75">
      <c r="B47" s="3"/>
      <c r="C47" s="3"/>
      <c r="D47" s="3"/>
    </row>
    <row r="48" spans="2:4" ht="18.75">
      <c r="B48" s="3"/>
      <c r="C48" s="3"/>
      <c r="D48" s="3"/>
    </row>
    <row r="49" spans="2:4" ht="18.75">
      <c r="B49" s="3"/>
      <c r="C49" s="3"/>
      <c r="D49" s="3"/>
    </row>
    <row r="50" spans="2:4" ht="18.75">
      <c r="B50" s="3"/>
      <c r="C50" s="3"/>
      <c r="D50" s="3"/>
    </row>
    <row r="51" spans="2:4" ht="18.75">
      <c r="B51" s="3"/>
      <c r="C51" s="3"/>
      <c r="D51" s="3"/>
    </row>
    <row r="52" spans="2:4" ht="18.75">
      <c r="B52" s="3"/>
      <c r="C52" s="3"/>
      <c r="D52" s="3"/>
    </row>
    <row r="53" spans="2:4" ht="18.75">
      <c r="B53" s="3"/>
      <c r="C53" s="3"/>
      <c r="D53" s="3"/>
    </row>
    <row r="54" spans="2:4" ht="18.75">
      <c r="B54" s="3"/>
      <c r="C54" s="3"/>
      <c r="D54" s="3"/>
    </row>
    <row r="55" spans="2:4" ht="18.75">
      <c r="B55" s="3"/>
      <c r="C55" s="3"/>
      <c r="D55" s="3"/>
    </row>
    <row r="56" spans="2:4" ht="18.75">
      <c r="B56" s="3"/>
      <c r="C56" s="3"/>
      <c r="D56" s="3"/>
    </row>
    <row r="57" spans="2:4" ht="18.75">
      <c r="B57" s="3"/>
      <c r="C57" s="3"/>
      <c r="D57" s="3"/>
    </row>
    <row r="58" spans="2:4" ht="18.75">
      <c r="B58" s="3"/>
      <c r="C58" s="3"/>
      <c r="D58" s="3"/>
    </row>
    <row r="59" spans="2:4" ht="18.75">
      <c r="B59" s="3"/>
      <c r="C59" s="3"/>
      <c r="D59" s="3"/>
    </row>
    <row r="60" spans="2:4" ht="18.75">
      <c r="B60" s="3"/>
      <c r="C60" s="3"/>
      <c r="D60" s="3"/>
    </row>
    <row r="61" spans="2:4" ht="18.75">
      <c r="B61" s="3"/>
      <c r="C61" s="3"/>
      <c r="D61" s="3"/>
    </row>
    <row r="62" spans="2:4" ht="18.75">
      <c r="B62" s="3"/>
      <c r="C62" s="3"/>
      <c r="D62" s="3"/>
    </row>
    <row r="63" spans="2:4" ht="18.75">
      <c r="B63" s="3"/>
      <c r="C63" s="3"/>
      <c r="D63" s="3"/>
    </row>
    <row r="64" spans="2:4" ht="18.75">
      <c r="B64" s="3"/>
      <c r="C64" s="3"/>
      <c r="D64" s="3"/>
    </row>
    <row r="65" spans="2:4" ht="18.75">
      <c r="B65" s="3"/>
      <c r="C65" s="3"/>
      <c r="D65" s="3"/>
    </row>
    <row r="66" spans="2:4" ht="18.75">
      <c r="B66" s="3"/>
      <c r="C66" s="3"/>
      <c r="D66" s="3"/>
    </row>
    <row r="67" spans="2:4" ht="18.75">
      <c r="B67" s="3"/>
      <c r="C67" s="3"/>
      <c r="D67" s="3"/>
    </row>
    <row r="68" spans="2:4" ht="18.75">
      <c r="B68" s="3"/>
      <c r="C68" s="3"/>
      <c r="D68" s="3"/>
    </row>
    <row r="69" spans="2:4" ht="18.75">
      <c r="B69" s="3"/>
      <c r="C69" s="3"/>
      <c r="D69" s="3"/>
    </row>
    <row r="70" spans="2:4" ht="18.75">
      <c r="B70" s="3"/>
      <c r="C70" s="3"/>
      <c r="D70" s="3"/>
    </row>
    <row r="71" spans="2:4" ht="18.75">
      <c r="B71" s="3"/>
      <c r="C71" s="3"/>
      <c r="D71" s="3"/>
    </row>
    <row r="72" spans="2:4" ht="18.75">
      <c r="B72" s="3"/>
      <c r="C72" s="3"/>
      <c r="D72" s="3"/>
    </row>
    <row r="73" spans="2:4" ht="18.75">
      <c r="B73" s="3"/>
      <c r="C73" s="3"/>
      <c r="D73" s="3"/>
    </row>
    <row r="74" spans="2:4" ht="18.75">
      <c r="B74" s="3"/>
      <c r="C74" s="3"/>
      <c r="D74" s="3"/>
    </row>
    <row r="75" spans="2:4" ht="18.75">
      <c r="B75" s="3"/>
      <c r="C75" s="3"/>
      <c r="D75" s="3"/>
    </row>
    <row r="76" spans="2:4" ht="18.75">
      <c r="B76" s="3"/>
      <c r="C76" s="3"/>
      <c r="D76" s="3"/>
    </row>
    <row r="77" spans="2:4" ht="18.75">
      <c r="B77" s="3"/>
      <c r="C77" s="3"/>
      <c r="D77" s="3"/>
    </row>
    <row r="78" spans="2:4" ht="18.75">
      <c r="B78" s="3"/>
      <c r="C78" s="3"/>
      <c r="D78" s="3"/>
    </row>
    <row r="79" spans="2:4" ht="18.75">
      <c r="B79" s="3"/>
      <c r="C79" s="3"/>
      <c r="D79" s="3"/>
    </row>
    <row r="80" spans="2:4" ht="18.75">
      <c r="B80" s="3"/>
      <c r="C80" s="3"/>
      <c r="D80" s="3"/>
    </row>
    <row r="81" spans="2:4" ht="18.75">
      <c r="B81" s="3"/>
      <c r="C81" s="3"/>
      <c r="D81" s="3"/>
    </row>
    <row r="82" spans="2:4" ht="18.75">
      <c r="B82" s="3"/>
      <c r="C82" s="3"/>
      <c r="D82" s="3"/>
    </row>
    <row r="83" spans="2:4" ht="18.75">
      <c r="B83" s="3"/>
      <c r="C83" s="3"/>
      <c r="D83" s="3"/>
    </row>
    <row r="84" spans="2:4" ht="18.75">
      <c r="B84" s="3"/>
      <c r="C84" s="3"/>
      <c r="D84" s="3"/>
    </row>
    <row r="85" spans="2:4" ht="18.75">
      <c r="B85" s="3"/>
      <c r="C85" s="3"/>
      <c r="D85" s="3"/>
    </row>
    <row r="86" spans="2:4" ht="18.75">
      <c r="B86" s="3"/>
      <c r="C86" s="3"/>
      <c r="D86" s="3"/>
    </row>
    <row r="87" spans="2:4" ht="18.75">
      <c r="B87" s="3"/>
      <c r="C87" s="3"/>
      <c r="D87" s="3"/>
    </row>
    <row r="88" spans="2:4" ht="18.75">
      <c r="B88" s="3"/>
      <c r="C88" s="3"/>
      <c r="D88" s="3"/>
    </row>
    <row r="89" spans="2:4" ht="18.75">
      <c r="B89" s="3"/>
      <c r="C89" s="3"/>
      <c r="D89" s="3"/>
    </row>
    <row r="90" spans="2:4" ht="18.75">
      <c r="B90" s="3"/>
      <c r="C90" s="3"/>
      <c r="D90" s="3"/>
    </row>
    <row r="91" spans="2:4" ht="18.75">
      <c r="B91" s="3"/>
      <c r="C91" s="3"/>
      <c r="D91" s="3"/>
    </row>
    <row r="92" spans="2:4" ht="18.75">
      <c r="B92" s="3"/>
      <c r="C92" s="3"/>
      <c r="D92" s="3"/>
    </row>
    <row r="93" spans="2:4" ht="18.75">
      <c r="B93" s="3"/>
      <c r="C93" s="3"/>
      <c r="D93" s="3"/>
    </row>
    <row r="94" spans="2:4" ht="18.75">
      <c r="B94" s="3"/>
      <c r="C94" s="3"/>
      <c r="D94" s="3"/>
    </row>
    <row r="95" spans="2:4" ht="18.75">
      <c r="B95" s="3"/>
      <c r="C95" s="3"/>
      <c r="D95" s="3"/>
    </row>
    <row r="96" spans="2:4" ht="18.75">
      <c r="B96" s="3"/>
      <c r="C96" s="3"/>
      <c r="D96" s="3"/>
    </row>
    <row r="97" spans="2:4" ht="18.75">
      <c r="B97" s="3"/>
      <c r="C97" s="3"/>
      <c r="D97" s="3"/>
    </row>
    <row r="98" spans="2:4" ht="18.75">
      <c r="B98" s="3"/>
      <c r="C98" s="3"/>
      <c r="D98" s="3"/>
    </row>
    <row r="99" spans="2:4" ht="18.75">
      <c r="B99" s="3"/>
      <c r="C99" s="3"/>
      <c r="D99" s="3"/>
    </row>
    <row r="100" spans="2:4" ht="18.75">
      <c r="B100" s="3"/>
      <c r="C100" s="3"/>
      <c r="D100" s="3"/>
    </row>
  </sheetData>
  <sheetProtection/>
  <mergeCells count="10">
    <mergeCell ref="B7:B9"/>
    <mergeCell ref="A21:F21"/>
    <mergeCell ref="C2:F2"/>
    <mergeCell ref="C3:F3"/>
    <mergeCell ref="C4:F4"/>
    <mergeCell ref="C6:F6"/>
    <mergeCell ref="D7:F7"/>
    <mergeCell ref="D8:D9"/>
    <mergeCell ref="E8:F8"/>
    <mergeCell ref="C7:C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O45"/>
  <sheetViews>
    <sheetView workbookViewId="0" topLeftCell="A1">
      <selection activeCell="B13" sqref="B13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6.375" style="0" customWidth="1"/>
    <col min="4" max="4" width="17.00390625" style="0" customWidth="1"/>
    <col min="5" max="5" width="16.375" style="0" hidden="1" customWidth="1"/>
    <col min="6" max="6" width="18.375" style="0" customWidth="1"/>
    <col min="7" max="7" width="16.875" style="0" customWidth="1"/>
    <col min="8" max="8" width="0.12890625" style="0" customWidth="1"/>
  </cols>
  <sheetData>
    <row r="1" spans="1:8" ht="18.75">
      <c r="A1" s="3"/>
      <c r="B1" s="45" t="s">
        <v>11</v>
      </c>
      <c r="C1" s="45"/>
      <c r="D1" s="45"/>
      <c r="E1" s="45"/>
      <c r="F1" s="45"/>
      <c r="G1" s="45"/>
      <c r="H1" s="45"/>
    </row>
    <row r="2" spans="1:8" ht="18.75">
      <c r="A2" s="3"/>
      <c r="B2" s="45" t="s">
        <v>19</v>
      </c>
      <c r="C2" s="45"/>
      <c r="D2" s="45"/>
      <c r="E2" s="45"/>
      <c r="F2" s="45"/>
      <c r="G2" s="45"/>
      <c r="H2" s="45"/>
    </row>
    <row r="3" spans="1:8" ht="18.75">
      <c r="A3" s="3"/>
      <c r="B3" s="45" t="s">
        <v>39</v>
      </c>
      <c r="C3" s="45"/>
      <c r="D3" s="45"/>
      <c r="E3" s="45"/>
      <c r="F3" s="45"/>
      <c r="G3" s="45"/>
      <c r="H3" s="45"/>
    </row>
    <row r="4" spans="1:4" ht="18.75">
      <c r="A4" s="3"/>
      <c r="B4" s="3"/>
      <c r="C4" s="3"/>
      <c r="D4" s="3"/>
    </row>
    <row r="5" spans="1:7" ht="54.75" customHeight="1">
      <c r="A5" s="3"/>
      <c r="B5" s="46" t="s">
        <v>42</v>
      </c>
      <c r="C5" s="46"/>
      <c r="D5" s="46"/>
      <c r="E5" s="46"/>
      <c r="F5" s="46"/>
      <c r="G5" s="46"/>
    </row>
    <row r="6" spans="1:8" ht="19.5" customHeight="1">
      <c r="A6" s="50" t="s">
        <v>32</v>
      </c>
      <c r="B6" s="49" t="s">
        <v>3</v>
      </c>
      <c r="C6" s="49" t="s">
        <v>21</v>
      </c>
      <c r="D6" s="49"/>
      <c r="E6" s="49"/>
      <c r="F6" s="49"/>
      <c r="G6" s="49"/>
      <c r="H6" s="49"/>
    </row>
    <row r="7" spans="1:8" ht="21" customHeight="1">
      <c r="A7" s="50"/>
      <c r="B7" s="49"/>
      <c r="C7" s="50" t="s">
        <v>1</v>
      </c>
      <c r="D7" s="50"/>
      <c r="E7" s="50"/>
      <c r="F7" s="50" t="s">
        <v>41</v>
      </c>
      <c r="G7" s="50"/>
      <c r="H7" s="50"/>
    </row>
    <row r="8" spans="1:8" ht="18.75" customHeight="1">
      <c r="A8" s="50"/>
      <c r="B8" s="49"/>
      <c r="C8" s="49" t="s">
        <v>20</v>
      </c>
      <c r="D8" s="50"/>
      <c r="E8" s="50"/>
      <c r="F8" s="49" t="s">
        <v>20</v>
      </c>
      <c r="G8" s="50" t="s">
        <v>29</v>
      </c>
      <c r="H8" s="50"/>
    </row>
    <row r="9" spans="1:8" ht="96" customHeight="1">
      <c r="A9" s="50"/>
      <c r="B9" s="49"/>
      <c r="C9" s="49"/>
      <c r="D9" s="11" t="s">
        <v>38</v>
      </c>
      <c r="E9" s="11" t="s">
        <v>31</v>
      </c>
      <c r="F9" s="49"/>
      <c r="G9" s="11" t="s">
        <v>30</v>
      </c>
      <c r="H9" s="11" t="s">
        <v>31</v>
      </c>
    </row>
    <row r="10" spans="1:8" ht="42" customHeight="1">
      <c r="A10" s="16">
        <v>1</v>
      </c>
      <c r="B10" s="1" t="s">
        <v>4</v>
      </c>
      <c r="C10" s="7">
        <f>D10+E10</f>
        <v>0</v>
      </c>
      <c r="D10" s="7"/>
      <c r="E10" s="7"/>
      <c r="F10" s="7">
        <f>G10+H10</f>
        <v>0</v>
      </c>
      <c r="G10" s="7"/>
      <c r="H10" s="7"/>
    </row>
    <row r="11" spans="1:8" ht="44.25" customHeight="1">
      <c r="A11" s="16">
        <v>2</v>
      </c>
      <c r="B11" s="1" t="s">
        <v>5</v>
      </c>
      <c r="C11" s="7">
        <f aca="true" t="shared" si="0" ref="C11:C16">D11+E11</f>
        <v>7808100</v>
      </c>
      <c r="D11" s="7">
        <v>7808100</v>
      </c>
      <c r="E11" s="7"/>
      <c r="F11" s="7">
        <f aca="true" t="shared" si="1" ref="F11:F16">G11+H11</f>
        <v>7459100</v>
      </c>
      <c r="G11" s="7">
        <v>7459100</v>
      </c>
      <c r="H11" s="7"/>
    </row>
    <row r="12" spans="1:8" ht="39.75" customHeight="1">
      <c r="A12" s="16">
        <v>3</v>
      </c>
      <c r="B12" s="1" t="s">
        <v>6</v>
      </c>
      <c r="C12" s="7">
        <f t="shared" si="0"/>
        <v>5015600</v>
      </c>
      <c r="D12" s="7">
        <v>5015600</v>
      </c>
      <c r="E12" s="7"/>
      <c r="F12" s="7">
        <f t="shared" si="1"/>
        <v>4811000</v>
      </c>
      <c r="G12" s="7">
        <v>4811000</v>
      </c>
      <c r="H12" s="7"/>
    </row>
    <row r="13" spans="1:8" ht="42" customHeight="1">
      <c r="A13" s="16">
        <v>4</v>
      </c>
      <c r="B13" s="1" t="s">
        <v>7</v>
      </c>
      <c r="C13" s="7">
        <f t="shared" si="0"/>
        <v>3494200</v>
      </c>
      <c r="D13" s="7">
        <v>3494200</v>
      </c>
      <c r="E13" s="7"/>
      <c r="F13" s="7">
        <f t="shared" si="1"/>
        <v>3363500</v>
      </c>
      <c r="G13" s="7">
        <v>3363500</v>
      </c>
      <c r="H13" s="7"/>
    </row>
    <row r="14" spans="1:8" ht="36.75" customHeight="1">
      <c r="A14" s="16">
        <v>5</v>
      </c>
      <c r="B14" s="1" t="s">
        <v>8</v>
      </c>
      <c r="C14" s="7">
        <f t="shared" si="0"/>
        <v>4621900</v>
      </c>
      <c r="D14" s="7">
        <v>4621900</v>
      </c>
      <c r="E14" s="7"/>
      <c r="F14" s="7">
        <f t="shared" si="1"/>
        <v>4434800</v>
      </c>
      <c r="G14" s="7">
        <v>4434800</v>
      </c>
      <c r="H14" s="7"/>
    </row>
    <row r="15" spans="1:8" ht="43.5" customHeight="1">
      <c r="A15" s="16">
        <v>6</v>
      </c>
      <c r="B15" s="1" t="s">
        <v>9</v>
      </c>
      <c r="C15" s="7">
        <f t="shared" si="0"/>
        <v>5768800</v>
      </c>
      <c r="D15" s="7">
        <v>5768800</v>
      </c>
      <c r="E15" s="7"/>
      <c r="F15" s="7">
        <f t="shared" si="1"/>
        <v>5510300</v>
      </c>
      <c r="G15" s="7">
        <v>5510300</v>
      </c>
      <c r="H15" s="7"/>
    </row>
    <row r="16" spans="1:8" ht="36" customHeight="1">
      <c r="A16" s="16">
        <v>7</v>
      </c>
      <c r="B16" s="1" t="s">
        <v>10</v>
      </c>
      <c r="C16" s="7">
        <f t="shared" si="0"/>
        <v>7488400</v>
      </c>
      <c r="D16" s="7">
        <v>7488400</v>
      </c>
      <c r="E16" s="7"/>
      <c r="F16" s="7">
        <f t="shared" si="1"/>
        <v>7164300</v>
      </c>
      <c r="G16" s="7">
        <v>7164300</v>
      </c>
      <c r="H16" s="7"/>
    </row>
    <row r="17" spans="1:8" ht="18.75">
      <c r="A17" s="17"/>
      <c r="B17" s="18" t="s">
        <v>20</v>
      </c>
      <c r="C17" s="8">
        <f aca="true" t="shared" si="2" ref="C17:H17">SUM(C10:C16)</f>
        <v>34197000</v>
      </c>
      <c r="D17" s="8">
        <f t="shared" si="2"/>
        <v>34197000</v>
      </c>
      <c r="E17" s="8">
        <f t="shared" si="2"/>
        <v>0</v>
      </c>
      <c r="F17" s="8">
        <f t="shared" si="2"/>
        <v>32743000</v>
      </c>
      <c r="G17" s="8">
        <f t="shared" si="2"/>
        <v>32743000</v>
      </c>
      <c r="H17" s="8">
        <f t="shared" si="2"/>
        <v>0</v>
      </c>
    </row>
    <row r="18" spans="1:4" ht="18.75">
      <c r="A18" s="4"/>
      <c r="B18" s="2"/>
      <c r="C18" s="5"/>
      <c r="D18" s="3"/>
    </row>
    <row r="19" spans="1:4" ht="18.75">
      <c r="A19" s="4"/>
      <c r="B19" s="2"/>
      <c r="C19" s="5"/>
      <c r="D19" s="3"/>
    </row>
    <row r="20" spans="1:4" ht="18.75">
      <c r="A20" s="4"/>
      <c r="B20" s="2"/>
      <c r="C20" s="5"/>
      <c r="D20" s="3"/>
    </row>
    <row r="21" spans="1:15" ht="18.75" customHeight="1">
      <c r="A21" s="48"/>
      <c r="B21" s="48"/>
      <c r="C21" s="48"/>
      <c r="D21" s="48"/>
      <c r="E21" s="48"/>
      <c r="F21" s="48"/>
      <c r="G21" s="48"/>
      <c r="J21" s="2"/>
      <c r="K21" s="2"/>
      <c r="L21" s="2"/>
      <c r="M21" s="2"/>
      <c r="N21" s="2"/>
      <c r="O21" s="2"/>
    </row>
    <row r="22" spans="1:4" ht="18.75">
      <c r="A22" s="4"/>
      <c r="B22" s="2"/>
      <c r="C22" s="5"/>
      <c r="D22" s="3"/>
    </row>
    <row r="23" spans="1:4" ht="18.75">
      <c r="A23" s="4"/>
      <c r="B23" s="2"/>
      <c r="C23" s="5"/>
      <c r="D23" s="3"/>
    </row>
    <row r="24" spans="1:4" ht="18.75">
      <c r="A24" s="4"/>
      <c r="B24" s="2"/>
      <c r="C24" s="5"/>
      <c r="D24" s="3"/>
    </row>
    <row r="25" spans="1:4" ht="18.75">
      <c r="A25" s="4"/>
      <c r="B25" s="2"/>
      <c r="C25" s="5"/>
      <c r="D25" s="3"/>
    </row>
    <row r="26" spans="1:4" ht="18.75">
      <c r="A26" s="4"/>
      <c r="B26" s="2"/>
      <c r="C26" s="3"/>
      <c r="D26" s="3"/>
    </row>
    <row r="27" spans="1:4" ht="18.75">
      <c r="A27" s="4"/>
      <c r="B27" s="3"/>
      <c r="C27" s="3"/>
      <c r="D27" s="3"/>
    </row>
    <row r="28" spans="1:4" ht="18.75">
      <c r="A28" s="4"/>
      <c r="B28" s="3"/>
      <c r="C28" s="3"/>
      <c r="D28" s="3"/>
    </row>
    <row r="29" spans="1:4" ht="18.75">
      <c r="A29" s="4"/>
      <c r="B29" s="3"/>
      <c r="C29" s="3"/>
      <c r="D29" s="3"/>
    </row>
    <row r="30" spans="1:4" ht="18.75">
      <c r="A30" s="4"/>
      <c r="B30" s="3"/>
      <c r="C30" s="3"/>
      <c r="D30" s="3"/>
    </row>
    <row r="31" spans="1:4" ht="18.75">
      <c r="A31" s="4"/>
      <c r="B31" s="3"/>
      <c r="C31" s="3"/>
      <c r="D31" s="3"/>
    </row>
    <row r="32" spans="1:4" ht="18.75">
      <c r="A32" s="4"/>
      <c r="B32" s="3"/>
      <c r="C32" s="3"/>
      <c r="D32" s="3"/>
    </row>
    <row r="33" spans="1:4" ht="18.75">
      <c r="A33" s="4"/>
      <c r="B33" s="3"/>
      <c r="C33" s="3"/>
      <c r="D33" s="3"/>
    </row>
    <row r="34" spans="1:4" ht="18.75">
      <c r="A34" s="3"/>
      <c r="B34" s="3"/>
      <c r="C34" s="3"/>
      <c r="D34" s="3"/>
    </row>
    <row r="35" spans="1:4" ht="18.75">
      <c r="A35" s="3"/>
      <c r="B35" s="3"/>
      <c r="C35" s="3"/>
      <c r="D35" s="3"/>
    </row>
    <row r="36" spans="1:4" ht="18.75">
      <c r="A36" s="3"/>
      <c r="B36" s="3"/>
      <c r="C36" s="3"/>
      <c r="D36" s="3"/>
    </row>
    <row r="37" spans="1:4" ht="18.75">
      <c r="A37" s="3"/>
      <c r="B37" s="3"/>
      <c r="C37" s="3"/>
      <c r="D37" s="3"/>
    </row>
    <row r="38" spans="1:4" ht="18.75">
      <c r="A38" s="3"/>
      <c r="B38" s="3"/>
      <c r="C38" s="3"/>
      <c r="D38" s="3"/>
    </row>
    <row r="39" spans="1:4" ht="18.75">
      <c r="A39" s="3"/>
      <c r="B39" s="3"/>
      <c r="C39" s="3"/>
      <c r="D39" s="3"/>
    </row>
    <row r="40" spans="1:4" ht="18.75">
      <c r="A40" s="3"/>
      <c r="B40" s="3"/>
      <c r="C40" s="3"/>
      <c r="D40" s="3"/>
    </row>
    <row r="41" spans="1:4" ht="18.75">
      <c r="A41" s="3"/>
      <c r="B41" s="3"/>
      <c r="C41" s="3"/>
      <c r="D41" s="3"/>
    </row>
    <row r="42" spans="1:4" ht="18.75">
      <c r="A42" s="3"/>
      <c r="B42" s="3"/>
      <c r="C42" s="3"/>
      <c r="D42" s="3"/>
    </row>
    <row r="43" spans="1:3" ht="18.75">
      <c r="A43" s="3"/>
      <c r="B43" s="3"/>
      <c r="C43" s="3"/>
    </row>
    <row r="44" spans="1:3" ht="18.75">
      <c r="A44" s="3"/>
      <c r="B44" s="3"/>
      <c r="C44" s="3"/>
    </row>
    <row r="45" spans="1:3" ht="18.75">
      <c r="A45" s="3"/>
      <c r="B45" s="3"/>
      <c r="C45" s="3"/>
    </row>
  </sheetData>
  <sheetProtection/>
  <mergeCells count="14">
    <mergeCell ref="B1:H1"/>
    <mergeCell ref="B2:H2"/>
    <mergeCell ref="B3:H3"/>
    <mergeCell ref="B5:G5"/>
    <mergeCell ref="A21:G21"/>
    <mergeCell ref="C8:C9"/>
    <mergeCell ref="D8:E8"/>
    <mergeCell ref="C7:E7"/>
    <mergeCell ref="B6:B9"/>
    <mergeCell ref="A6:A9"/>
    <mergeCell ref="F7:H7"/>
    <mergeCell ref="F8:F9"/>
    <mergeCell ref="G8:H8"/>
    <mergeCell ref="C6:H6"/>
  </mergeCells>
  <printOptions/>
  <pageMargins left="1.1811023622047245" right="0.3937007874015748" top="0.7874015748031497" bottom="0.7874015748031497" header="0.31496062992125984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16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3.875" style="0" customWidth="1"/>
    <col min="2" max="2" width="9.00390625" style="0" customWidth="1"/>
    <col min="3" max="5" width="9.125" style="0" hidden="1" customWidth="1"/>
    <col min="6" max="6" width="56.75390625" style="0" customWidth="1"/>
  </cols>
  <sheetData>
    <row r="6" spans="1:7" ht="42" customHeight="1">
      <c r="A6" s="42">
        <v>1</v>
      </c>
      <c r="B6" s="9">
        <v>300</v>
      </c>
      <c r="C6" s="10"/>
      <c r="D6" s="10"/>
      <c r="E6" s="9"/>
      <c r="F6" s="41" t="s">
        <v>22</v>
      </c>
      <c r="G6" s="42"/>
    </row>
    <row r="7" spans="1:7" ht="56.25">
      <c r="A7" s="42">
        <v>2</v>
      </c>
      <c r="B7" s="10">
        <v>301</v>
      </c>
      <c r="C7" s="10"/>
      <c r="D7" s="10"/>
      <c r="E7" s="10"/>
      <c r="F7" s="41" t="s">
        <v>23</v>
      </c>
      <c r="G7" s="42"/>
    </row>
    <row r="8" spans="1:7" ht="56.25">
      <c r="A8" s="42">
        <v>3</v>
      </c>
      <c r="B8" s="9" t="s">
        <v>0</v>
      </c>
      <c r="C8" s="9"/>
      <c r="D8" s="9"/>
      <c r="E8" s="9"/>
      <c r="F8" s="12" t="s">
        <v>24</v>
      </c>
      <c r="G8" s="42"/>
    </row>
    <row r="9" spans="1:7" ht="56.25">
      <c r="A9" s="42">
        <v>4</v>
      </c>
      <c r="B9" s="9" t="s">
        <v>34</v>
      </c>
      <c r="C9" s="9"/>
      <c r="D9" s="9"/>
      <c r="E9" s="9"/>
      <c r="F9" s="12" t="s">
        <v>18</v>
      </c>
      <c r="G9" s="42"/>
    </row>
    <row r="10" spans="1:7" ht="75">
      <c r="A10" s="42">
        <v>5</v>
      </c>
      <c r="B10" s="9" t="s">
        <v>35</v>
      </c>
      <c r="C10" s="9"/>
      <c r="D10" s="9"/>
      <c r="E10" s="9"/>
      <c r="F10" s="12" t="s">
        <v>2</v>
      </c>
      <c r="G10" s="42"/>
    </row>
    <row r="11" spans="1:7" ht="56.25">
      <c r="A11" s="42">
        <v>6</v>
      </c>
      <c r="B11" s="9" t="s">
        <v>36</v>
      </c>
      <c r="C11" s="9"/>
      <c r="D11" s="9"/>
      <c r="E11" s="9"/>
      <c r="F11" s="12" t="s">
        <v>27</v>
      </c>
      <c r="G11" s="42"/>
    </row>
    <row r="12" spans="1:7" ht="56.25">
      <c r="A12" s="42">
        <v>7</v>
      </c>
      <c r="B12" s="9" t="s">
        <v>16</v>
      </c>
      <c r="C12" s="9"/>
      <c r="D12" s="9"/>
      <c r="E12" s="9"/>
      <c r="F12" s="12" t="s">
        <v>33</v>
      </c>
      <c r="G12" s="42"/>
    </row>
    <row r="13" spans="1:7" ht="37.5">
      <c r="A13" s="42">
        <v>8</v>
      </c>
      <c r="B13" s="9" t="s">
        <v>37</v>
      </c>
      <c r="C13" s="9"/>
      <c r="D13" s="9"/>
      <c r="E13" s="9"/>
      <c r="F13" s="12" t="s">
        <v>25</v>
      </c>
      <c r="G13" s="42"/>
    </row>
    <row r="14" spans="1:7" ht="37.5">
      <c r="A14" s="42">
        <v>9</v>
      </c>
      <c r="B14" s="9" t="s">
        <v>17</v>
      </c>
      <c r="C14" s="9"/>
      <c r="D14" s="9"/>
      <c r="E14" s="9"/>
      <c r="F14" s="12" t="s">
        <v>28</v>
      </c>
      <c r="G14" s="42"/>
    </row>
    <row r="15" spans="1:7" ht="37.5">
      <c r="A15" s="42">
        <v>10</v>
      </c>
      <c r="B15" s="9" t="s">
        <v>26</v>
      </c>
      <c r="C15" s="9"/>
      <c r="D15" s="9"/>
      <c r="E15" s="9"/>
      <c r="F15" s="12" t="s">
        <v>13</v>
      </c>
      <c r="G15" s="42"/>
    </row>
    <row r="16" spans="1:7" ht="37.5">
      <c r="A16" s="42">
        <v>11</v>
      </c>
      <c r="B16" s="9" t="s">
        <v>15</v>
      </c>
      <c r="C16" s="9"/>
      <c r="D16" s="9"/>
      <c r="E16" s="9"/>
      <c r="F16" s="12" t="s">
        <v>14</v>
      </c>
      <c r="G16" s="4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2013-11-05T09:14:40Z</cp:lastPrinted>
  <dcterms:created xsi:type="dcterms:W3CDTF">2005-12-13T03:56:22Z</dcterms:created>
  <dcterms:modified xsi:type="dcterms:W3CDTF">2013-11-05T09:14:45Z</dcterms:modified>
  <cp:category/>
  <cp:version/>
  <cp:contentType/>
  <cp:contentStatus/>
</cp:coreProperties>
</file>