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 activeTab="2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КФХ'!$A$1:$Z$16</definedName>
  </definedNames>
  <calcPr calcId="162913"/>
</workbook>
</file>

<file path=xl/calcChain.xml><?xml version="1.0" encoding="utf-8"?>
<calcChain xmlns="http://schemas.openxmlformats.org/spreadsheetml/2006/main">
  <c r="J22" i="2" l="1"/>
  <c r="G22" i="2"/>
  <c r="F22" i="2"/>
  <c r="H14" i="2"/>
  <c r="H13" i="2"/>
  <c r="T11" i="1" l="1"/>
  <c r="O23" i="2" l="1"/>
  <c r="M23" i="2"/>
  <c r="N23" i="2" s="1"/>
  <c r="R22" i="2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U15" i="2"/>
  <c r="T15" i="2"/>
  <c r="T22" i="2" s="1"/>
  <c r="K15" i="2"/>
  <c r="H15" i="2"/>
  <c r="E15" i="2"/>
  <c r="B15" i="2"/>
  <c r="K14" i="2"/>
  <c r="E14" i="2"/>
  <c r="B14" i="2"/>
  <c r="S12" i="2"/>
  <c r="S23" i="2" s="1"/>
  <c r="R12" i="2"/>
  <c r="R23" i="2" s="1"/>
  <c r="P12" i="2"/>
  <c r="P23" i="2" s="1"/>
  <c r="Q23" i="2" s="1"/>
  <c r="O12" i="2"/>
  <c r="M12" i="2"/>
  <c r="L12" i="2"/>
  <c r="L23" i="2" s="1"/>
  <c r="J12" i="2"/>
  <c r="I12" i="2"/>
  <c r="I23" i="2" s="1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4" i="1"/>
  <c r="T14" i="1"/>
  <c r="Z13" i="1"/>
  <c r="Z15" i="1" s="1"/>
  <c r="V13" i="1"/>
  <c r="V15" i="1" s="1"/>
  <c r="S13" i="1"/>
  <c r="S15" i="1" s="1"/>
  <c r="R13" i="1"/>
  <c r="R15" i="1" s="1"/>
  <c r="T15" i="1" s="1"/>
  <c r="P13" i="1"/>
  <c r="Q13" i="1" s="1"/>
  <c r="O13" i="1"/>
  <c r="O15" i="1" s="1"/>
  <c r="M13" i="1"/>
  <c r="M15" i="1" s="1"/>
  <c r="L13" i="1"/>
  <c r="L15" i="1" s="1"/>
  <c r="J13" i="1"/>
  <c r="J15" i="1" s="1"/>
  <c r="I13" i="1"/>
  <c r="I15" i="1" s="1"/>
  <c r="G13" i="1"/>
  <c r="G15" i="1" s="1"/>
  <c r="F13" i="1"/>
  <c r="F15" i="1" s="1"/>
  <c r="D13" i="1"/>
  <c r="D15" i="1" s="1"/>
  <c r="C13" i="1"/>
  <c r="C15" i="1" s="1"/>
  <c r="X12" i="1"/>
  <c r="Y12" i="1" s="1"/>
  <c r="W12" i="1"/>
  <c r="U12" i="1"/>
  <c r="T12" i="1"/>
  <c r="N12" i="1"/>
  <c r="K12" i="1"/>
  <c r="H12" i="1"/>
  <c r="E12" i="1"/>
  <c r="B12" i="1"/>
  <c r="W11" i="1"/>
  <c r="X11" i="1"/>
  <c r="Q11" i="1"/>
  <c r="N11" i="1"/>
  <c r="K11" i="1"/>
  <c r="H11" i="1"/>
  <c r="E11" i="1"/>
  <c r="B11" i="1"/>
  <c r="W10" i="1"/>
  <c r="T10" i="1"/>
  <c r="U10" i="1" s="1"/>
  <c r="Q10" i="1"/>
  <c r="N10" i="1"/>
  <c r="K10" i="1"/>
  <c r="H10" i="1"/>
  <c r="E10" i="1"/>
  <c r="B10" i="1"/>
  <c r="W9" i="1"/>
  <c r="T9" i="1"/>
  <c r="Q9" i="1"/>
  <c r="N9" i="1"/>
  <c r="K9" i="1"/>
  <c r="H9" i="1"/>
  <c r="E9" i="1"/>
  <c r="B9" i="1"/>
  <c r="W8" i="1"/>
  <c r="T8" i="1"/>
  <c r="X8" i="1" s="1"/>
  <c r="Y8" i="1" s="1"/>
  <c r="Q8" i="1"/>
  <c r="N8" i="1"/>
  <c r="K8" i="1"/>
  <c r="H8" i="1"/>
  <c r="E8" i="1"/>
  <c r="B8" i="1"/>
  <c r="W7" i="1"/>
  <c r="T7" i="1"/>
  <c r="X7" i="1" s="1"/>
  <c r="Y7" i="1" s="1"/>
  <c r="K7" i="1"/>
  <c r="H7" i="1"/>
  <c r="E7" i="1"/>
  <c r="B7" i="1"/>
  <c r="X6" i="1"/>
  <c r="Y6" i="1" s="1"/>
  <c r="W6" i="1"/>
  <c r="U6" i="1"/>
  <c r="T6" i="1"/>
  <c r="K6" i="1"/>
  <c r="H6" i="1"/>
  <c r="E6" i="1"/>
  <c r="B6" i="1"/>
  <c r="T12" i="2" l="1"/>
  <c r="N12" i="2"/>
  <c r="E12" i="2"/>
  <c r="Q12" i="2"/>
  <c r="K22" i="2"/>
  <c r="T23" i="2"/>
  <c r="U23" i="2" s="1"/>
  <c r="U12" i="2"/>
  <c r="U8" i="2"/>
  <c r="K12" i="2"/>
  <c r="B12" i="2"/>
  <c r="E13" i="1"/>
  <c r="B22" i="2"/>
  <c r="F23" i="2"/>
  <c r="B23" i="2"/>
  <c r="G23" i="2"/>
  <c r="H23" i="2" s="1"/>
  <c r="H22" i="2"/>
  <c r="J23" i="2"/>
  <c r="K23" i="2" s="1"/>
  <c r="H12" i="2"/>
  <c r="Y11" i="1"/>
  <c r="E15" i="1"/>
  <c r="P15" i="1"/>
  <c r="Q15" i="1" s="1"/>
  <c r="U8" i="1"/>
  <c r="X10" i="1"/>
  <c r="Y10" i="1" s="1"/>
  <c r="U11" i="1"/>
  <c r="H15" i="1"/>
  <c r="N15" i="1"/>
  <c r="U15" i="1"/>
  <c r="N13" i="1"/>
  <c r="B13" i="1"/>
  <c r="B15" i="1" s="1"/>
  <c r="T13" i="1"/>
  <c r="U13" i="1" s="1"/>
  <c r="U7" i="1"/>
  <c r="H13" i="1"/>
  <c r="K13" i="1"/>
  <c r="U9" i="1"/>
  <c r="X9" i="1"/>
  <c r="Y9" i="1" s="1"/>
  <c r="K15" i="1"/>
  <c r="X15" i="1" l="1"/>
  <c r="X13" i="1"/>
  <c r="Y13" i="1" s="1"/>
  <c r="E22" i="2" l="1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<sst xmlns="http://schemas.openxmlformats.org/spreadsheetml/2006/main" count="94" uniqueCount="48">
  <si>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</si>
  <si>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</si>
  <si>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</si>
  <si>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</si>
  <si>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</si>
  <si>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</si>
  <si>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</si>
  <si>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</si>
  <si>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</si>
  <si>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</si>
  <si>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</si>
  <si>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</si>
  <si>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</si>
  <si>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</si>
  <si>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</si>
  <si>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</si>
  <si>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</si>
  <si>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</si>
  <si>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</si>
  <si>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</si>
  <si>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</si>
  <si>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</si>
  <si>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</si>
  <si>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</si>
  <si>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</si>
  <si>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</si>
  <si>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</si>
  <si>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</si>
  <si>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</si>
  <si>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</si>
  <si>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</si>
  <si>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</si>
  <si>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</si>
  <si>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</si>
  <si>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</si>
  <si>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</si>
  <si>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</si>
  <si>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</si>
  <si>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</si>
  <si>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</si>
  <si>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</si>
  <si>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</si>
  <si>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</si>
  <si>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</si>
  <si>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</si>
  <si>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</si>
  <si>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по Верещагинскому городскому округу на 01.09.2022 г.</t>
  </si>
  <si>
    <t>по Верещагинскому городскому округу Пермского края на 02.09.2022г.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</si>
</sst>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vertical="center"/>
    </xf>
    <xf numFmtId="0" fontId="0" fillId="6" borderId="0" xfId="0" applyFill="1"/>
    <xf numFmtId="0" fontId="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0" fillId="7" borderId="0" xfId="0" applyFill="1"/>
    <xf numFmtId="1" fontId="5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view="pageBreakPreview" zoomScale="69" zoomScaleNormal="70" zoomScaleSheetLayoutView="69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U13" sqref="U13"/>
    </sheetView>
  </sheetViews>
  <sheetFormatPr defaultColWidth="9.140625" defaultRowHeight="15" x14ac:dyDescent="0.25"/>
  <cols>
    <col min="1" max="1" width="34.140625" style="8" customWidth="1"/>
    <col min="2" max="2" width="10.7109375" style="8" customWidth="1"/>
    <col min="3" max="5" width="7.7109375" style="8" customWidth="1"/>
    <col min="6" max="6" width="9.7109375" style="8" customWidth="1"/>
    <col min="7" max="7" width="10.5703125" style="8" customWidth="1"/>
    <col min="8" max="8" width="7.7109375" style="8" customWidth="1"/>
    <col min="9" max="9" width="10.85546875" style="8" customWidth="1"/>
    <col min="10" max="10" width="14.28515625" style="8" customWidth="1"/>
    <col min="11" max="11" width="10" style="8" customWidth="1"/>
    <col min="12" max="12" width="11.5703125" style="8" customWidth="1"/>
    <col min="13" max="13" width="12" style="8" customWidth="1"/>
    <col min="14" max="14" width="8.28515625" style="8" customWidth="1"/>
    <col min="15" max="15" width="11" style="8" customWidth="1"/>
    <col min="16" max="16" width="11.7109375" style="8" customWidth="1"/>
    <col min="17" max="17" width="7.7109375" style="8" customWidth="1"/>
    <col min="18" max="18" width="13.140625" style="8" customWidth="1"/>
    <col min="19" max="19" width="9.85546875" style="8" customWidth="1"/>
    <col min="20" max="20" width="9.28515625" style="8" customWidth="1"/>
    <col min="21" max="21" width="8.5703125" style="8" customWidth="1"/>
    <col min="22" max="22" width="11.7109375" style="8" customWidth="1"/>
    <col min="23" max="25" width="7.7109375" style="8" customWidth="1"/>
    <col min="26" max="26" width="13.42578125" style="8" customWidth="1"/>
    <col min="27" max="42" width="8.85546875" style="8" customWidth="1"/>
    <col min="43" max="16384" width="9.140625" style="8"/>
  </cols>
  <sheetData>
    <row r="1" spans="1:29" ht="25.9" customHeight="1" x14ac:dyDescent="0.25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23"/>
      <c r="AB1" s="23"/>
      <c r="AC1" s="23"/>
    </row>
    <row r="2" spans="1:29" ht="30.75" customHeight="1" x14ac:dyDescent="0.2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4"/>
      <c r="AB2" s="24"/>
      <c r="AC2" s="24"/>
    </row>
    <row r="3" spans="1:29" ht="26.25" customHeight="1" x14ac:dyDescent="0.25">
      <c r="A3" s="59" t="s">
        <v>0</v>
      </c>
      <c r="B3" s="59" t="s">
        <v>25</v>
      </c>
      <c r="C3" s="62" t="s">
        <v>24</v>
      </c>
      <c r="D3" s="63"/>
      <c r="E3" s="64"/>
      <c r="F3" s="62" t="s">
        <v>21</v>
      </c>
      <c r="G3" s="63"/>
      <c r="H3" s="64"/>
      <c r="I3" s="70" t="s">
        <v>10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59" t="s">
        <v>6</v>
      </c>
      <c r="W3" s="62" t="s">
        <v>7</v>
      </c>
      <c r="X3" s="63"/>
      <c r="Y3" s="64"/>
      <c r="Z3" s="59" t="s">
        <v>23</v>
      </c>
      <c r="AA3" s="24"/>
      <c r="AB3" s="24"/>
      <c r="AC3" s="24"/>
    </row>
    <row r="4" spans="1:29" ht="97.5" customHeight="1" x14ac:dyDescent="0.25">
      <c r="A4" s="60"/>
      <c r="B4" s="60"/>
      <c r="C4" s="65"/>
      <c r="D4" s="66"/>
      <c r="E4" s="67"/>
      <c r="F4" s="65"/>
      <c r="G4" s="66"/>
      <c r="H4" s="67"/>
      <c r="I4" s="68" t="s">
        <v>1</v>
      </c>
      <c r="J4" s="68"/>
      <c r="K4" s="68"/>
      <c r="L4" s="68" t="s">
        <v>2</v>
      </c>
      <c r="M4" s="68"/>
      <c r="N4" s="68"/>
      <c r="O4" s="70" t="s">
        <v>22</v>
      </c>
      <c r="P4" s="71"/>
      <c r="Q4" s="72"/>
      <c r="R4" s="59" t="s">
        <v>26</v>
      </c>
      <c r="S4" s="68" t="s">
        <v>27</v>
      </c>
      <c r="T4" s="68"/>
      <c r="U4" s="68"/>
      <c r="V4" s="73"/>
      <c r="W4" s="65"/>
      <c r="X4" s="66"/>
      <c r="Y4" s="67"/>
      <c r="Z4" s="73"/>
    </row>
    <row r="5" spans="1:29" ht="57.75" customHeight="1" x14ac:dyDescent="0.25">
      <c r="A5" s="61"/>
      <c r="B5" s="61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5" t="s">
        <v>3</v>
      </c>
      <c r="M5" s="25" t="s">
        <v>4</v>
      </c>
      <c r="N5" s="25" t="s">
        <v>5</v>
      </c>
      <c r="O5" s="25" t="s">
        <v>3</v>
      </c>
      <c r="P5" s="25" t="s">
        <v>4</v>
      </c>
      <c r="Q5" s="25" t="s">
        <v>5</v>
      </c>
      <c r="R5" s="68"/>
      <c r="S5" s="25" t="s">
        <v>3</v>
      </c>
      <c r="T5" s="25" t="s">
        <v>4</v>
      </c>
      <c r="U5" s="25" t="s">
        <v>5</v>
      </c>
      <c r="V5" s="68"/>
      <c r="W5" s="25" t="s">
        <v>3</v>
      </c>
      <c r="X5" s="25" t="s">
        <v>8</v>
      </c>
      <c r="Y5" s="25" t="s">
        <v>5</v>
      </c>
      <c r="Z5" s="68"/>
    </row>
    <row r="6" spans="1:29" ht="40.15" customHeight="1" x14ac:dyDescent="0.25">
      <c r="A6" s="17" t="s">
        <v>11</v>
      </c>
      <c r="B6" s="32">
        <f t="shared" ref="B6:B12" si="0">D6+G6</f>
        <v>0</v>
      </c>
      <c r="C6" s="25"/>
      <c r="D6" s="25"/>
      <c r="E6" s="26" t="e">
        <f>D6/C6*100</f>
        <v>#DIV/0!</v>
      </c>
      <c r="F6" s="25"/>
      <c r="G6" s="32"/>
      <c r="H6" s="26" t="e">
        <f>G6/F6*100</f>
        <v>#DIV/0!</v>
      </c>
      <c r="I6" s="25"/>
      <c r="J6" s="25"/>
      <c r="K6" s="26" t="e">
        <f>J6/I6*100</f>
        <v>#DIV/0!</v>
      </c>
      <c r="L6" s="25"/>
      <c r="M6" s="25"/>
      <c r="N6" s="26">
        <v>0</v>
      </c>
      <c r="O6" s="25"/>
      <c r="P6" s="25"/>
      <c r="Q6" s="26">
        <v>0</v>
      </c>
      <c r="R6" s="26"/>
      <c r="S6" s="25"/>
      <c r="T6" s="25">
        <f>R6*0.7</f>
        <v>0</v>
      </c>
      <c r="U6" s="26" t="e">
        <f>T6/S6*100</f>
        <v>#DIV/0!</v>
      </c>
      <c r="V6" s="32"/>
      <c r="W6" s="26" t="e">
        <f>(I6*10*0.45/Z6)+(L6*10*0.31/Z6)+(O6*10*0.35/Z6)+(S6*10*0.17/Z6)</f>
        <v>#DIV/0!</v>
      </c>
      <c r="X6" s="26" t="e">
        <f>(J6*10*0.45/Z6)+(M6*10*0.31/Z6)+(P6*10*0.35/Z6)+(T6*10*0.17/Z6)</f>
        <v>#DIV/0!</v>
      </c>
      <c r="Y6" s="26" t="e">
        <f>X6/W6*100</f>
        <v>#DIV/0!</v>
      </c>
      <c r="Z6" s="25"/>
    </row>
    <row r="7" spans="1:29" s="50" customFormat="1" ht="40.15" customHeight="1" x14ac:dyDescent="0.25">
      <c r="A7" s="45" t="s">
        <v>12</v>
      </c>
      <c r="B7" s="46">
        <f t="shared" si="0"/>
        <v>1035</v>
      </c>
      <c r="C7" s="47">
        <v>12</v>
      </c>
      <c r="D7" s="47">
        <v>20</v>
      </c>
      <c r="E7" s="48">
        <f t="shared" ref="E7:E12" si="1">D7/C7*100</f>
        <v>166.66666666666669</v>
      </c>
      <c r="F7" s="47">
        <v>2521</v>
      </c>
      <c r="G7" s="46">
        <v>1015</v>
      </c>
      <c r="H7" s="48">
        <f t="shared" ref="H7:H13" si="2">G7/F7*100</f>
        <v>40.261800872669575</v>
      </c>
      <c r="I7" s="47">
        <v>500</v>
      </c>
      <c r="J7" s="47">
        <v>600</v>
      </c>
      <c r="K7" s="48">
        <f t="shared" ref="K7:K13" si="3">J7/I7*100</f>
        <v>120</v>
      </c>
      <c r="L7" s="47"/>
      <c r="M7" s="47"/>
      <c r="N7" s="48">
        <v>0</v>
      </c>
      <c r="O7" s="47"/>
      <c r="P7" s="47">
        <v>225</v>
      </c>
      <c r="Q7" s="48">
        <v>0</v>
      </c>
      <c r="R7" s="49">
        <v>3572</v>
      </c>
      <c r="S7" s="47">
        <v>2500</v>
      </c>
      <c r="T7" s="51">
        <f>R7*70/100</f>
        <v>2500.4</v>
      </c>
      <c r="U7" s="48">
        <f t="shared" ref="U7:U13" si="4">T7/S7*100</f>
        <v>100.01599999999999</v>
      </c>
      <c r="V7" s="46">
        <v>1192</v>
      </c>
      <c r="W7" s="48">
        <f t="shared" ref="W7:W12" si="5">(I7*10*0.45/Z7)+(L7*10*0.31/Z7)+(O7*10*0.35/Z7)+(S7*10*0.17/Z7)</f>
        <v>26</v>
      </c>
      <c r="X7" s="48">
        <f t="shared" ref="X7:X12" si="6">(J7*10*0.45/Z7)+(M7*10*0.31/Z7)+(P7*10*0.35/Z7)+(T7*10*0.17/Z7)</f>
        <v>30.952719999999999</v>
      </c>
      <c r="Y7" s="48">
        <f t="shared" ref="Y7:Y12" si="7">X7/W7*100</f>
        <v>119.04892307692307</v>
      </c>
      <c r="Z7" s="47">
        <v>250</v>
      </c>
    </row>
    <row r="8" spans="1:29" s="50" customFormat="1" ht="40.15" customHeight="1" x14ac:dyDescent="0.25">
      <c r="A8" s="45" t="s">
        <v>13</v>
      </c>
      <c r="B8" s="46">
        <f t="shared" si="0"/>
        <v>1970</v>
      </c>
      <c r="C8" s="47">
        <v>505</v>
      </c>
      <c r="D8" s="46">
        <v>272</v>
      </c>
      <c r="E8" s="48">
        <f t="shared" si="1"/>
        <v>53.861386138613867</v>
      </c>
      <c r="F8" s="47">
        <v>3212</v>
      </c>
      <c r="G8" s="46">
        <v>1698</v>
      </c>
      <c r="H8" s="48">
        <f t="shared" si="2"/>
        <v>52.864259028642593</v>
      </c>
      <c r="I8" s="47">
        <v>1018</v>
      </c>
      <c r="J8" s="46">
        <v>1547.1</v>
      </c>
      <c r="K8" s="48">
        <f t="shared" si="3"/>
        <v>151.97445972495086</v>
      </c>
      <c r="L8" s="47"/>
      <c r="M8" s="47">
        <v>1332</v>
      </c>
      <c r="N8" s="48" t="e">
        <f t="shared" ref="N8:N13" si="8">M8/L8*100</f>
        <v>#DIV/0!</v>
      </c>
      <c r="O8" s="48">
        <v>1500</v>
      </c>
      <c r="P8" s="49"/>
      <c r="Q8" s="48">
        <f>P8/O8*100</f>
        <v>0</v>
      </c>
      <c r="R8" s="49">
        <v>11693</v>
      </c>
      <c r="S8" s="47">
        <v>4700</v>
      </c>
      <c r="T8" s="47">
        <f t="shared" ref="T8:T15" si="9">R8*70/100</f>
        <v>8185.1</v>
      </c>
      <c r="U8" s="48">
        <f t="shared" si="4"/>
        <v>174.15106382978723</v>
      </c>
      <c r="V8" s="46">
        <v>5168</v>
      </c>
      <c r="W8" s="48">
        <f t="shared" si="5"/>
        <v>14.863219349457882</v>
      </c>
      <c r="X8" s="48">
        <f t="shared" si="6"/>
        <v>20.855562969140955</v>
      </c>
      <c r="Y8" s="48">
        <f t="shared" si="7"/>
        <v>140.31659278379442</v>
      </c>
      <c r="Z8" s="47">
        <v>1199</v>
      </c>
    </row>
    <row r="9" spans="1:29" s="50" customFormat="1" ht="40.15" customHeight="1" x14ac:dyDescent="0.25">
      <c r="A9" s="45" t="s">
        <v>14</v>
      </c>
      <c r="B9" s="46">
        <f t="shared" si="0"/>
        <v>3060</v>
      </c>
      <c r="C9" s="47">
        <v>590</v>
      </c>
      <c r="D9" s="46">
        <v>590</v>
      </c>
      <c r="E9" s="48">
        <f t="shared" si="1"/>
        <v>100</v>
      </c>
      <c r="F9" s="47">
        <v>2510</v>
      </c>
      <c r="G9" s="46">
        <v>2470</v>
      </c>
      <c r="H9" s="48">
        <f t="shared" si="2"/>
        <v>98.406374501992033</v>
      </c>
      <c r="I9" s="47">
        <v>1200</v>
      </c>
      <c r="J9" s="46">
        <v>1554</v>
      </c>
      <c r="K9" s="48">
        <f t="shared" si="3"/>
        <v>129.5</v>
      </c>
      <c r="L9" s="47">
        <v>1000</v>
      </c>
      <c r="M9" s="47">
        <v>1100</v>
      </c>
      <c r="N9" s="48">
        <f t="shared" si="8"/>
        <v>110.00000000000001</v>
      </c>
      <c r="O9" s="48">
        <v>2000</v>
      </c>
      <c r="P9" s="49">
        <v>2000</v>
      </c>
      <c r="Q9" s="48">
        <f>P9/O9*100</f>
        <v>100</v>
      </c>
      <c r="R9" s="49">
        <v>9100</v>
      </c>
      <c r="S9" s="47">
        <v>5000</v>
      </c>
      <c r="T9" s="47">
        <f t="shared" si="9"/>
        <v>6370</v>
      </c>
      <c r="U9" s="48">
        <f t="shared" si="4"/>
        <v>127.4</v>
      </c>
      <c r="V9" s="46">
        <v>2103</v>
      </c>
      <c r="W9" s="48">
        <f t="shared" si="5"/>
        <v>18.433179723502306</v>
      </c>
      <c r="X9" s="48">
        <f t="shared" si="6"/>
        <v>21.683563748079877</v>
      </c>
      <c r="Y9" s="48">
        <f t="shared" si="7"/>
        <v>117.63333333333333</v>
      </c>
      <c r="Z9" s="47">
        <v>1302</v>
      </c>
    </row>
    <row r="10" spans="1:29" s="50" customFormat="1" ht="40.15" customHeight="1" x14ac:dyDescent="0.25">
      <c r="A10" s="45" t="s">
        <v>15</v>
      </c>
      <c r="B10" s="46">
        <f t="shared" si="0"/>
        <v>2390</v>
      </c>
      <c r="C10" s="47">
        <v>330</v>
      </c>
      <c r="D10" s="46">
        <v>370</v>
      </c>
      <c r="E10" s="48">
        <f t="shared" si="1"/>
        <v>112.12121212121211</v>
      </c>
      <c r="F10" s="47">
        <v>3066</v>
      </c>
      <c r="G10" s="46">
        <v>2020</v>
      </c>
      <c r="H10" s="48">
        <f t="shared" si="2"/>
        <v>65.883887801696019</v>
      </c>
      <c r="I10" s="47">
        <v>500</v>
      </c>
      <c r="J10" s="47">
        <v>608</v>
      </c>
      <c r="K10" s="48">
        <f t="shared" si="3"/>
        <v>121.6</v>
      </c>
      <c r="L10" s="47">
        <v>800</v>
      </c>
      <c r="M10" s="46">
        <v>533</v>
      </c>
      <c r="N10" s="48">
        <f t="shared" si="8"/>
        <v>66.625</v>
      </c>
      <c r="O10" s="48">
        <v>1000</v>
      </c>
      <c r="P10" s="49">
        <v>1014</v>
      </c>
      <c r="Q10" s="48">
        <f>P10/O10*100</f>
        <v>101.4</v>
      </c>
      <c r="R10" s="48">
        <v>6901</v>
      </c>
      <c r="S10" s="47">
        <v>4000</v>
      </c>
      <c r="T10" s="47">
        <f t="shared" si="9"/>
        <v>4830.7</v>
      </c>
      <c r="U10" s="48">
        <f t="shared" si="4"/>
        <v>120.76750000000001</v>
      </c>
      <c r="V10" s="46">
        <v>902</v>
      </c>
      <c r="W10" s="48">
        <f t="shared" si="5"/>
        <v>26.887298747763865</v>
      </c>
      <c r="X10" s="48">
        <f t="shared" si="6"/>
        <v>28.889964221824684</v>
      </c>
      <c r="Y10" s="48">
        <f t="shared" si="7"/>
        <v>107.44836992681303</v>
      </c>
      <c r="Z10" s="47">
        <v>559</v>
      </c>
    </row>
    <row r="11" spans="1:29" s="50" customFormat="1" ht="40.15" customHeight="1" x14ac:dyDescent="0.25">
      <c r="A11" s="45" t="s">
        <v>16</v>
      </c>
      <c r="B11" s="46">
        <f t="shared" si="0"/>
        <v>3763</v>
      </c>
      <c r="C11" s="47">
        <v>800</v>
      </c>
      <c r="D11" s="47">
        <v>800</v>
      </c>
      <c r="E11" s="48">
        <f t="shared" si="1"/>
        <v>100</v>
      </c>
      <c r="F11" s="47">
        <v>2963</v>
      </c>
      <c r="G11" s="46">
        <v>2963</v>
      </c>
      <c r="H11" s="48">
        <f t="shared" si="2"/>
        <v>100</v>
      </c>
      <c r="I11" s="47">
        <v>500</v>
      </c>
      <c r="J11" s="46">
        <v>670</v>
      </c>
      <c r="K11" s="48">
        <f t="shared" si="3"/>
        <v>134</v>
      </c>
      <c r="L11" s="47">
        <v>2000</v>
      </c>
      <c r="M11" s="46">
        <v>2250</v>
      </c>
      <c r="N11" s="48">
        <f t="shared" si="8"/>
        <v>112.5</v>
      </c>
      <c r="O11" s="48">
        <v>2000</v>
      </c>
      <c r="P11" s="49">
        <v>2040</v>
      </c>
      <c r="Q11" s="48">
        <f>P11/O11*100</f>
        <v>102</v>
      </c>
      <c r="R11" s="48">
        <v>11386</v>
      </c>
      <c r="S11" s="47">
        <v>6300</v>
      </c>
      <c r="T11" s="51">
        <f t="shared" si="9"/>
        <v>7970.2</v>
      </c>
      <c r="U11" s="48">
        <f>T11/S11*100</f>
        <v>126.51111111111111</v>
      </c>
      <c r="V11" s="47">
        <v>1174</v>
      </c>
      <c r="W11" s="48">
        <f t="shared" si="5"/>
        <v>25.033492822966508</v>
      </c>
      <c r="X11" s="48">
        <f t="shared" si="6"/>
        <v>29.358220095693781</v>
      </c>
      <c r="Y11" s="48">
        <f t="shared" si="7"/>
        <v>117.27576452599389</v>
      </c>
      <c r="Z11" s="47">
        <v>1045</v>
      </c>
    </row>
    <row r="12" spans="1:29" s="50" customFormat="1" ht="40.15" customHeight="1" x14ac:dyDescent="0.25">
      <c r="A12" s="45" t="s">
        <v>17</v>
      </c>
      <c r="B12" s="46">
        <f t="shared" si="0"/>
        <v>5313</v>
      </c>
      <c r="C12" s="47">
        <v>2104</v>
      </c>
      <c r="D12" s="46">
        <v>906</v>
      </c>
      <c r="E12" s="48">
        <f t="shared" si="1"/>
        <v>43.060836501901143</v>
      </c>
      <c r="F12" s="47">
        <v>4490</v>
      </c>
      <c r="G12" s="46">
        <v>4407</v>
      </c>
      <c r="H12" s="48">
        <f t="shared" si="2"/>
        <v>98.15144766146993</v>
      </c>
      <c r="I12" s="47">
        <v>760</v>
      </c>
      <c r="J12" s="47">
        <v>1506.4</v>
      </c>
      <c r="K12" s="48">
        <f t="shared" si="3"/>
        <v>198.21052631578948</v>
      </c>
      <c r="L12" s="47">
        <v>18000</v>
      </c>
      <c r="M12" s="46">
        <v>32206.05</v>
      </c>
      <c r="N12" s="48">
        <f t="shared" si="8"/>
        <v>178.92250000000001</v>
      </c>
      <c r="O12" s="48"/>
      <c r="P12" s="48"/>
      <c r="Q12" s="48">
        <v>0</v>
      </c>
      <c r="R12" s="49">
        <v>950</v>
      </c>
      <c r="S12" s="47">
        <v>15000</v>
      </c>
      <c r="T12" s="47">
        <f t="shared" si="9"/>
        <v>665</v>
      </c>
      <c r="U12" s="48">
        <f t="shared" si="4"/>
        <v>4.4333333333333336</v>
      </c>
      <c r="V12" s="46">
        <v>5921.62</v>
      </c>
      <c r="W12" s="48">
        <f t="shared" si="5"/>
        <v>24.910320493972357</v>
      </c>
      <c r="X12" s="48">
        <f t="shared" si="6"/>
        <v>31.681286386356955</v>
      </c>
      <c r="Y12" s="48">
        <f t="shared" si="7"/>
        <v>127.18136803588294</v>
      </c>
      <c r="Z12" s="47">
        <v>3401</v>
      </c>
    </row>
    <row r="13" spans="1:29" ht="33" customHeight="1" x14ac:dyDescent="0.25">
      <c r="A13" s="27" t="s">
        <v>18</v>
      </c>
      <c r="B13" s="28">
        <f>SUM(B6:B12)</f>
        <v>17531</v>
      </c>
      <c r="C13" s="28">
        <f>C6+C7+C8+C9+C10+C11+C12</f>
        <v>4341</v>
      </c>
      <c r="D13" s="28">
        <f>SUM(D6:D12)</f>
        <v>2958</v>
      </c>
      <c r="E13" s="29">
        <f>D13/C13*100</f>
        <v>68.140981340704911</v>
      </c>
      <c r="F13" s="28">
        <f>F6+F7+F8+F9+F10+F11+F12</f>
        <v>18762</v>
      </c>
      <c r="G13" s="28">
        <f>SUM(G6:G12)</f>
        <v>14573</v>
      </c>
      <c r="H13" s="29">
        <f t="shared" si="2"/>
        <v>77.672955974842779</v>
      </c>
      <c r="I13" s="29">
        <f>I6+I7+I8+I9+I10+I11+I12</f>
        <v>4478</v>
      </c>
      <c r="J13" s="29">
        <f>J6+J7+J8+J9+J10+J11+J12</f>
        <v>6485.5</v>
      </c>
      <c r="K13" s="29">
        <f t="shared" si="3"/>
        <v>144.83028137561411</v>
      </c>
      <c r="L13" s="28">
        <f>L6+L7+L8+L9+L10+L11+L12</f>
        <v>21800</v>
      </c>
      <c r="M13" s="28">
        <f>M6+M7+M8+M9+M10+M11+M12</f>
        <v>37421.050000000003</v>
      </c>
      <c r="N13" s="29">
        <f t="shared" si="8"/>
        <v>171.65619266055049</v>
      </c>
      <c r="O13" s="29">
        <f>O6+O7+O8+O9+O10+O11+O12</f>
        <v>6500</v>
      </c>
      <c r="P13" s="29">
        <f>P6+P7+P8+P9+P10+P11+P12</f>
        <v>5279</v>
      </c>
      <c r="Q13" s="29">
        <f>P13/O13*100</f>
        <v>81.215384615384608</v>
      </c>
      <c r="R13" s="29">
        <f>SUM(R6:R12)</f>
        <v>43602</v>
      </c>
      <c r="S13" s="28">
        <f>S6+S7+S8+S9+S10+S11+S12</f>
        <v>37500</v>
      </c>
      <c r="T13" s="28">
        <f>SUM(T6:T12)</f>
        <v>30521.4</v>
      </c>
      <c r="U13" s="29">
        <f t="shared" si="4"/>
        <v>81.390400000000014</v>
      </c>
      <c r="V13" s="29">
        <f>SUM(V6:V12)</f>
        <v>16460.62</v>
      </c>
      <c r="W13" s="29">
        <v>23.2</v>
      </c>
      <c r="X13" s="29">
        <f>(J13*10*0.45/Z13)+(M13*10*0.31/Z13)+(P13*10*0.35/Z13)+(T13*10*0.17/Z13)</f>
        <v>27.79175928313564</v>
      </c>
      <c r="Y13" s="29">
        <f>X13/W13*100</f>
        <v>119.79206587558467</v>
      </c>
      <c r="Z13" s="28">
        <f>Z6+Z7+Z8+Z9+Z10+Z11+Z12</f>
        <v>7756</v>
      </c>
    </row>
    <row r="14" spans="1:29" ht="33" customHeight="1" x14ac:dyDescent="0.25">
      <c r="A14" s="17" t="s">
        <v>19</v>
      </c>
      <c r="B14" s="28">
        <v>2147.3000000000002</v>
      </c>
      <c r="C14" s="25"/>
      <c r="D14" s="25"/>
      <c r="E14" s="26"/>
      <c r="F14" s="25"/>
      <c r="G14" s="25">
        <v>2147.3000000000002</v>
      </c>
      <c r="H14" s="26"/>
      <c r="I14" s="25"/>
      <c r="J14" s="25">
        <v>2911.56</v>
      </c>
      <c r="K14" s="26"/>
      <c r="L14" s="25"/>
      <c r="M14" s="25"/>
      <c r="N14" s="26"/>
      <c r="O14" s="25"/>
      <c r="P14" s="25"/>
      <c r="Q14" s="26"/>
      <c r="R14" s="26">
        <v>1857</v>
      </c>
      <c r="S14" s="25"/>
      <c r="T14" s="55">
        <f t="shared" si="9"/>
        <v>1299.9000000000001</v>
      </c>
      <c r="U14" s="26"/>
      <c r="V14" s="25"/>
      <c r="W14" s="25"/>
      <c r="X14" s="29">
        <f>(J14*10*0.45/Z14)+(M14*10*0.31/Z14)+(P14*10*0.35/Z14)+(T14*10*0.17/Z14)</f>
        <v>55.882664233576648</v>
      </c>
      <c r="Y14" s="26"/>
      <c r="Z14" s="25">
        <v>274</v>
      </c>
    </row>
    <row r="15" spans="1:29" ht="33" customHeight="1" x14ac:dyDescent="0.25">
      <c r="A15" s="27" t="s">
        <v>20</v>
      </c>
      <c r="B15" s="42">
        <f>B13+B14</f>
        <v>19678.3</v>
      </c>
      <c r="C15" s="28">
        <f>C13+C14</f>
        <v>4341</v>
      </c>
      <c r="D15" s="42">
        <f>D13+D14</f>
        <v>2958</v>
      </c>
      <c r="E15" s="29">
        <f>D15/C15*100</f>
        <v>68.140981340704911</v>
      </c>
      <c r="F15" s="28">
        <f>F13+F14</f>
        <v>18762</v>
      </c>
      <c r="G15" s="42">
        <f>G13+G14</f>
        <v>16720.3</v>
      </c>
      <c r="H15" s="29">
        <f>G15/F15*100</f>
        <v>89.117897878690968</v>
      </c>
      <c r="I15" s="28">
        <f>I13+I14</f>
        <v>4478</v>
      </c>
      <c r="J15" s="58">
        <f>J13+J14</f>
        <v>9397.06</v>
      </c>
      <c r="K15" s="29">
        <f>J15/I15*100</f>
        <v>209.84948637784723</v>
      </c>
      <c r="L15" s="28">
        <f>L13+L14</f>
        <v>21800</v>
      </c>
      <c r="M15" s="42">
        <f>M13+M14</f>
        <v>37421.050000000003</v>
      </c>
      <c r="N15" s="29">
        <f>M15/L15*100</f>
        <v>171.65619266055049</v>
      </c>
      <c r="O15" s="29">
        <f>O13+O14</f>
        <v>6500</v>
      </c>
      <c r="P15" s="43">
        <f>P13+P14</f>
        <v>5279</v>
      </c>
      <c r="Q15" s="29">
        <f>P15/O15*100</f>
        <v>81.215384615384608</v>
      </c>
      <c r="R15" s="44">
        <f>R13+R14</f>
        <v>45459</v>
      </c>
      <c r="S15" s="28">
        <f>S14+S13</f>
        <v>37500</v>
      </c>
      <c r="T15" s="42">
        <f t="shared" si="9"/>
        <v>31821.3</v>
      </c>
      <c r="U15" s="29">
        <f>T15/S15*100</f>
        <v>84.856799999999993</v>
      </c>
      <c r="V15" s="42">
        <f>V13</f>
        <v>16460.62</v>
      </c>
      <c r="W15" s="28"/>
      <c r="X15" s="44">
        <f>(J15*10*0.45/Z15)+(M15*10*0.31/Z15)+(P15*10*0.35/Z15)+(T15*10*0.17/Z15)</f>
        <v>28.750278331257785</v>
      </c>
      <c r="Y15" s="29"/>
      <c r="Z15" s="28">
        <f>Z13+Z14</f>
        <v>8030</v>
      </c>
    </row>
    <row r="16" spans="1:29" ht="33" customHeight="1" x14ac:dyDescent="0.25">
      <c r="A16" s="33">
        <v>44440</v>
      </c>
      <c r="B16" s="28">
        <v>19610</v>
      </c>
      <c r="C16" s="28"/>
      <c r="D16" s="28">
        <v>3695</v>
      </c>
      <c r="E16" s="29"/>
      <c r="F16" s="28"/>
      <c r="G16" s="28">
        <v>15914.5</v>
      </c>
      <c r="H16" s="29"/>
      <c r="I16" s="28"/>
      <c r="J16" s="28">
        <v>4459.5</v>
      </c>
      <c r="K16" s="29"/>
      <c r="L16" s="28"/>
      <c r="M16" s="29">
        <v>20685.5</v>
      </c>
      <c r="N16" s="29"/>
      <c r="O16" s="29"/>
      <c r="P16" s="29">
        <v>3597</v>
      </c>
      <c r="Q16" s="29"/>
      <c r="R16" s="29">
        <v>30241</v>
      </c>
      <c r="S16" s="28"/>
      <c r="T16" s="28">
        <v>21169</v>
      </c>
      <c r="U16" s="29"/>
      <c r="V16" s="28">
        <v>14084.4</v>
      </c>
      <c r="W16" s="28"/>
      <c r="X16" s="29">
        <v>16.8</v>
      </c>
      <c r="Y16" s="29"/>
      <c r="Z16" s="28">
        <v>7919</v>
      </c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0.63" right="0.11811023622047245" top="0.61" bottom="0.15748031496062992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54" zoomScaleNormal="75" zoomScaleSheetLayoutView="54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K5" sqref="K5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8.710937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  <c r="W1" s="1"/>
      <c r="X1" s="1"/>
    </row>
    <row r="2" spans="1:24" ht="30.75" customHeight="1" x14ac:dyDescent="0.25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2"/>
      <c r="W2" s="2"/>
      <c r="X2" s="2"/>
    </row>
    <row r="3" spans="1:24" ht="26.25" customHeight="1" x14ac:dyDescent="0.25">
      <c r="A3" s="75" t="s">
        <v>0</v>
      </c>
      <c r="B3" s="78" t="s">
        <v>25</v>
      </c>
      <c r="C3" s="81" t="s">
        <v>24</v>
      </c>
      <c r="D3" s="82"/>
      <c r="E3" s="83"/>
      <c r="F3" s="81" t="s">
        <v>21</v>
      </c>
      <c r="G3" s="82"/>
      <c r="H3" s="83"/>
      <c r="I3" s="87" t="s">
        <v>10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2"/>
      <c r="W3" s="2"/>
      <c r="X3" s="2"/>
    </row>
    <row r="4" spans="1:24" ht="97.5" customHeight="1" x14ac:dyDescent="0.25">
      <c r="A4" s="76"/>
      <c r="B4" s="79"/>
      <c r="C4" s="84"/>
      <c r="D4" s="85"/>
      <c r="E4" s="86"/>
      <c r="F4" s="84"/>
      <c r="G4" s="85"/>
      <c r="H4" s="86"/>
      <c r="I4" s="90" t="s">
        <v>1</v>
      </c>
      <c r="J4" s="90"/>
      <c r="K4" s="90"/>
      <c r="L4" s="90" t="s">
        <v>2</v>
      </c>
      <c r="M4" s="90"/>
      <c r="N4" s="90"/>
      <c r="O4" s="91" t="s">
        <v>22</v>
      </c>
      <c r="P4" s="92"/>
      <c r="Q4" s="93"/>
      <c r="R4" s="78" t="s">
        <v>26</v>
      </c>
      <c r="S4" s="90" t="s">
        <v>27</v>
      </c>
      <c r="T4" s="90"/>
      <c r="U4" s="90"/>
    </row>
    <row r="5" spans="1:24" ht="129" customHeight="1" x14ac:dyDescent="0.25">
      <c r="A5" s="77"/>
      <c r="B5" s="80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90"/>
      <c r="S5" s="9" t="s">
        <v>3</v>
      </c>
      <c r="T5" s="9" t="s">
        <v>4</v>
      </c>
      <c r="U5" s="10" t="s">
        <v>5</v>
      </c>
    </row>
    <row r="6" spans="1:24" s="34" customFormat="1" ht="42" customHeight="1" x14ac:dyDescent="0.25">
      <c r="A6" s="35" t="s">
        <v>28</v>
      </c>
      <c r="B6" s="36">
        <f>D6+G6</f>
        <v>122</v>
      </c>
      <c r="C6" s="37"/>
      <c r="D6" s="37"/>
      <c r="E6" s="38" t="e">
        <f>D6/C6*100</f>
        <v>#DIV/0!</v>
      </c>
      <c r="F6" s="53">
        <v>138</v>
      </c>
      <c r="G6" s="52">
        <v>122</v>
      </c>
      <c r="H6" s="38">
        <f>G6/F6*100</f>
        <v>88.405797101449281</v>
      </c>
      <c r="I6" s="37"/>
      <c r="J6" s="52">
        <v>186</v>
      </c>
      <c r="K6" s="38" t="e">
        <f>J6/I6*100</f>
        <v>#DIV/0!</v>
      </c>
      <c r="L6" s="37"/>
      <c r="M6" s="37"/>
      <c r="N6" s="38">
        <v>0</v>
      </c>
      <c r="O6" s="37"/>
      <c r="P6" s="37"/>
      <c r="Q6" s="38">
        <v>0</v>
      </c>
      <c r="R6" s="38"/>
      <c r="S6" s="37"/>
      <c r="T6" s="39"/>
      <c r="U6" s="38" t="e">
        <f>T6/S6*100</f>
        <v>#DIV/0!</v>
      </c>
    </row>
    <row r="7" spans="1:24" s="34" customFormat="1" ht="42" customHeight="1" x14ac:dyDescent="0.25">
      <c r="A7" s="35" t="s">
        <v>29</v>
      </c>
      <c r="B7" s="36">
        <f>D7+G7</f>
        <v>377</v>
      </c>
      <c r="C7" s="37"/>
      <c r="D7" s="37"/>
      <c r="E7" s="38" t="e">
        <f t="shared" ref="E7:E11" si="0">D7/C7*100</f>
        <v>#DIV/0!</v>
      </c>
      <c r="F7" s="53">
        <v>377</v>
      </c>
      <c r="G7" s="52">
        <v>377</v>
      </c>
      <c r="H7" s="38">
        <f t="shared" ref="H7:H22" si="1">G7/F7*100</f>
        <v>100</v>
      </c>
      <c r="I7" s="37"/>
      <c r="J7" s="52">
        <v>300</v>
      </c>
      <c r="K7" s="38" t="e">
        <f t="shared" ref="K7:K12" si="2">J7/I7*100</f>
        <v>#DIV/0!</v>
      </c>
      <c r="L7" s="37">
        <v>0</v>
      </c>
      <c r="M7" s="37">
        <v>0</v>
      </c>
      <c r="N7" s="38">
        <v>0</v>
      </c>
      <c r="O7" s="37">
        <v>0</v>
      </c>
      <c r="P7" s="37">
        <v>0</v>
      </c>
      <c r="Q7" s="38">
        <v>0</v>
      </c>
      <c r="R7" s="40"/>
      <c r="S7" s="37"/>
      <c r="T7" s="41">
        <f t="shared" ref="T7:T21" si="3">R7*0.7</f>
        <v>0</v>
      </c>
      <c r="U7" s="38" t="e">
        <f t="shared" ref="U7:U15" si="4">T7/S7*100</f>
        <v>#DIV/0!</v>
      </c>
    </row>
    <row r="8" spans="1:24" s="34" customFormat="1" ht="42" customHeight="1" x14ac:dyDescent="0.25">
      <c r="A8" s="35" t="s">
        <v>30</v>
      </c>
      <c r="B8" s="36">
        <f t="shared" ref="B8:B21" si="5">D8+G8</f>
        <v>250</v>
      </c>
      <c r="C8" s="37"/>
      <c r="D8" s="37"/>
      <c r="E8" s="38" t="e">
        <f t="shared" si="0"/>
        <v>#DIV/0!</v>
      </c>
      <c r="F8" s="53">
        <v>250</v>
      </c>
      <c r="G8" s="52">
        <v>250</v>
      </c>
      <c r="H8" s="38">
        <f t="shared" si="1"/>
        <v>100</v>
      </c>
      <c r="I8" s="37"/>
      <c r="J8" s="52">
        <v>220</v>
      </c>
      <c r="K8" s="38" t="e">
        <f t="shared" si="2"/>
        <v>#DIV/0!</v>
      </c>
      <c r="L8" s="37"/>
      <c r="M8" s="37">
        <v>0</v>
      </c>
      <c r="N8" s="38" t="e">
        <f t="shared" ref="N8:N12" si="6">M8/L8*100</f>
        <v>#DIV/0!</v>
      </c>
      <c r="O8" s="38">
        <v>0</v>
      </c>
      <c r="P8" s="38">
        <v>0</v>
      </c>
      <c r="Q8" s="38" t="e">
        <f t="shared" ref="Q8:Q12" si="7">P8/O8*100</f>
        <v>#DIV/0!</v>
      </c>
      <c r="R8" s="40">
        <v>1857</v>
      </c>
      <c r="S8" s="37"/>
      <c r="T8" s="54">
        <f t="shared" si="3"/>
        <v>1299.8999999999999</v>
      </c>
      <c r="U8" s="38" t="e">
        <f t="shared" si="4"/>
        <v>#DIV/0!</v>
      </c>
    </row>
    <row r="9" spans="1:24" s="34" customFormat="1" ht="42" customHeight="1" x14ac:dyDescent="0.25">
      <c r="A9" s="35" t="s">
        <v>31</v>
      </c>
      <c r="B9" s="36">
        <f t="shared" si="5"/>
        <v>155.19999999999999</v>
      </c>
      <c r="C9" s="37"/>
      <c r="D9" s="37"/>
      <c r="E9" s="38" t="e">
        <f t="shared" si="0"/>
        <v>#DIV/0!</v>
      </c>
      <c r="F9" s="53">
        <v>155.19999999999999</v>
      </c>
      <c r="G9" s="52">
        <v>155.19999999999999</v>
      </c>
      <c r="H9" s="38">
        <f t="shared" si="1"/>
        <v>100</v>
      </c>
      <c r="I9" s="37"/>
      <c r="J9" s="52">
        <v>342</v>
      </c>
      <c r="K9" s="38" t="e">
        <f t="shared" si="2"/>
        <v>#DIV/0!</v>
      </c>
      <c r="L9" s="37"/>
      <c r="M9" s="37"/>
      <c r="N9" s="38" t="e">
        <f t="shared" si="6"/>
        <v>#DIV/0!</v>
      </c>
      <c r="O9" s="38">
        <v>0</v>
      </c>
      <c r="P9" s="38">
        <v>0</v>
      </c>
      <c r="Q9" s="38" t="e">
        <f t="shared" si="7"/>
        <v>#DIV/0!</v>
      </c>
      <c r="R9" s="38"/>
      <c r="S9" s="37"/>
      <c r="T9" s="39">
        <f t="shared" si="3"/>
        <v>0</v>
      </c>
      <c r="U9" s="38" t="e">
        <f t="shared" si="4"/>
        <v>#DIV/0!</v>
      </c>
    </row>
    <row r="10" spans="1:24" s="34" customFormat="1" ht="42" customHeight="1" x14ac:dyDescent="0.25">
      <c r="A10" s="35" t="s">
        <v>32</v>
      </c>
      <c r="B10" s="36">
        <f t="shared" si="5"/>
        <v>80</v>
      </c>
      <c r="C10" s="37"/>
      <c r="D10" s="37"/>
      <c r="E10" s="38" t="e">
        <f t="shared" si="0"/>
        <v>#DIV/0!</v>
      </c>
      <c r="F10" s="53">
        <v>117.5</v>
      </c>
      <c r="G10" s="52">
        <v>80</v>
      </c>
      <c r="H10" s="38">
        <f t="shared" si="1"/>
        <v>68.085106382978722</v>
      </c>
      <c r="I10" s="37"/>
      <c r="J10" s="52">
        <v>98</v>
      </c>
      <c r="K10" s="38" t="e">
        <f t="shared" si="2"/>
        <v>#DIV/0!</v>
      </c>
      <c r="L10" s="37"/>
      <c r="M10" s="37"/>
      <c r="N10" s="38" t="e">
        <f t="shared" si="6"/>
        <v>#DIV/0!</v>
      </c>
      <c r="O10" s="38">
        <v>0</v>
      </c>
      <c r="P10" s="38">
        <v>0</v>
      </c>
      <c r="Q10" s="38" t="e">
        <f t="shared" si="7"/>
        <v>#DIV/0!</v>
      </c>
      <c r="R10" s="38"/>
      <c r="S10" s="37"/>
      <c r="T10" s="39">
        <f t="shared" si="3"/>
        <v>0</v>
      </c>
      <c r="U10" s="38" t="e">
        <f t="shared" si="4"/>
        <v>#DIV/0!</v>
      </c>
    </row>
    <row r="11" spans="1:24" s="34" customFormat="1" ht="42" customHeight="1" x14ac:dyDescent="0.25">
      <c r="A11" s="35" t="s">
        <v>33</v>
      </c>
      <c r="B11" s="36">
        <f t="shared" si="5"/>
        <v>630.5</v>
      </c>
      <c r="C11" s="37"/>
      <c r="D11" s="37"/>
      <c r="E11" s="38" t="e">
        <f t="shared" si="0"/>
        <v>#DIV/0!</v>
      </c>
      <c r="F11" s="53">
        <v>630.5</v>
      </c>
      <c r="G11" s="52">
        <v>630.5</v>
      </c>
      <c r="H11" s="38">
        <f t="shared" si="1"/>
        <v>100</v>
      </c>
      <c r="I11" s="37"/>
      <c r="J11" s="52">
        <v>808</v>
      </c>
      <c r="K11" s="38" t="e">
        <f t="shared" si="2"/>
        <v>#DIV/0!</v>
      </c>
      <c r="L11" s="37"/>
      <c r="M11" s="37"/>
      <c r="N11" s="38" t="e">
        <f t="shared" si="6"/>
        <v>#DIV/0!</v>
      </c>
      <c r="O11" s="38"/>
      <c r="P11" s="38"/>
      <c r="Q11" s="38" t="e">
        <f t="shared" si="7"/>
        <v>#DIV/0!</v>
      </c>
      <c r="R11" s="38"/>
      <c r="S11" s="37"/>
      <c r="T11" s="39">
        <f t="shared" si="3"/>
        <v>0</v>
      </c>
      <c r="U11" s="38" t="e">
        <f t="shared" si="4"/>
        <v>#DIV/0!</v>
      </c>
    </row>
    <row r="12" spans="1:24" ht="42" customHeight="1" x14ac:dyDescent="0.25">
      <c r="A12" s="20" t="s">
        <v>40</v>
      </c>
      <c r="B12" s="21">
        <f>SUM(B6:B11)</f>
        <v>1614.7</v>
      </c>
      <c r="C12" s="21">
        <f>SUM(C6:C11)</f>
        <v>0</v>
      </c>
      <c r="D12" s="21">
        <f>SUM(D6:D11)</f>
        <v>0</v>
      </c>
      <c r="E12" s="22" t="e">
        <f>D12/C12*100</f>
        <v>#DIV/0!</v>
      </c>
      <c r="F12" s="21">
        <f>SUM(F6:F11)</f>
        <v>1668.2</v>
      </c>
      <c r="G12" s="21">
        <f>SUM(G6:G11)</f>
        <v>1614.7</v>
      </c>
      <c r="H12" s="22">
        <f t="shared" si="1"/>
        <v>96.792950485553291</v>
      </c>
      <c r="I12" s="21">
        <f>SUM(I6:I11)</f>
        <v>0</v>
      </c>
      <c r="J12" s="21">
        <f>SUM(J6:J11)</f>
        <v>1954</v>
      </c>
      <c r="K12" s="22" t="e">
        <f t="shared" si="2"/>
        <v>#DIV/0!</v>
      </c>
      <c r="L12" s="21">
        <f>SUM(L6:L11)</f>
        <v>0</v>
      </c>
      <c r="M12" s="21">
        <f>SUM(M6:M11)</f>
        <v>0</v>
      </c>
      <c r="N12" s="22" t="e">
        <f t="shared" si="6"/>
        <v>#DIV/0!</v>
      </c>
      <c r="O12" s="21">
        <f>SUM(O6:O11)</f>
        <v>0</v>
      </c>
      <c r="P12" s="21">
        <f>SUM(P6:P11)</f>
        <v>0</v>
      </c>
      <c r="Q12" s="22" t="e">
        <f t="shared" si="7"/>
        <v>#DIV/0!</v>
      </c>
      <c r="R12" s="22">
        <f>SUM(R6:R11)</f>
        <v>1857</v>
      </c>
      <c r="S12" s="22">
        <f>SUM(S6:S11)</f>
        <v>0</v>
      </c>
      <c r="T12" s="22">
        <f>SUM(T6:T11)</f>
        <v>1299.8999999999999</v>
      </c>
      <c r="U12" s="22" t="e">
        <f t="shared" si="4"/>
        <v>#DIV/0!</v>
      </c>
    </row>
    <row r="13" spans="1:24" ht="42" customHeight="1" x14ac:dyDescent="0.25">
      <c r="A13" s="11" t="s">
        <v>45</v>
      </c>
      <c r="B13" s="30">
        <v>60</v>
      </c>
      <c r="C13" s="14"/>
      <c r="D13" s="14"/>
      <c r="E13" s="15"/>
      <c r="F13" s="52">
        <v>60</v>
      </c>
      <c r="G13" s="52">
        <v>60</v>
      </c>
      <c r="H13" s="15">
        <f t="shared" si="1"/>
        <v>100</v>
      </c>
      <c r="I13" s="14"/>
      <c r="J13" s="52">
        <v>132</v>
      </c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35</v>
      </c>
      <c r="B14" s="30">
        <f t="shared" si="5"/>
        <v>100</v>
      </c>
      <c r="C14" s="14"/>
      <c r="D14" s="14"/>
      <c r="E14" s="15" t="e">
        <f t="shared" ref="E14:E23" si="8">D14/C14*100</f>
        <v>#DIV/0!</v>
      </c>
      <c r="F14" s="52">
        <v>300</v>
      </c>
      <c r="G14" s="14">
        <v>100</v>
      </c>
      <c r="H14" s="22">
        <f t="shared" si="1"/>
        <v>33.333333333333329</v>
      </c>
      <c r="I14" s="14"/>
      <c r="J14" s="14">
        <v>120</v>
      </c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34</v>
      </c>
      <c r="B15" s="30">
        <f t="shared" si="5"/>
        <v>0</v>
      </c>
      <c r="C15" s="12"/>
      <c r="D15" s="12"/>
      <c r="E15" s="15" t="e">
        <f t="shared" si="8"/>
        <v>#DIV/0!</v>
      </c>
      <c r="F15" s="14">
        <v>124</v>
      </c>
      <c r="G15" s="14"/>
      <c r="H15" s="13">
        <f t="shared" si="1"/>
        <v>0</v>
      </c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34" customFormat="1" ht="49.15" customHeight="1" x14ac:dyDescent="0.25">
      <c r="A16" s="35" t="s">
        <v>36</v>
      </c>
      <c r="B16" s="36">
        <f t="shared" si="5"/>
        <v>144.6</v>
      </c>
      <c r="C16" s="37"/>
      <c r="D16" s="37"/>
      <c r="E16" s="40" t="e">
        <f t="shared" si="8"/>
        <v>#DIV/0!</v>
      </c>
      <c r="F16" s="57">
        <v>144.6</v>
      </c>
      <c r="G16" s="52">
        <v>144.6</v>
      </c>
      <c r="H16" s="38">
        <f t="shared" si="1"/>
        <v>100</v>
      </c>
      <c r="I16" s="37"/>
      <c r="J16" s="52">
        <v>333</v>
      </c>
      <c r="K16" s="40" t="e">
        <f t="shared" si="9"/>
        <v>#DIV/0!</v>
      </c>
      <c r="L16" s="37"/>
      <c r="M16" s="37"/>
      <c r="N16" s="38"/>
      <c r="O16" s="37"/>
      <c r="P16" s="37"/>
      <c r="Q16" s="38"/>
      <c r="R16" s="38"/>
      <c r="S16" s="37"/>
      <c r="T16" s="37">
        <f t="shared" si="3"/>
        <v>0</v>
      </c>
      <c r="U16" s="38"/>
    </row>
    <row r="17" spans="1:21" ht="49.15" customHeight="1" x14ac:dyDescent="0.25">
      <c r="A17" s="11" t="s">
        <v>38</v>
      </c>
      <c r="B17" s="30">
        <f t="shared" si="5"/>
        <v>8</v>
      </c>
      <c r="C17" s="12"/>
      <c r="D17" s="12"/>
      <c r="E17" s="15" t="e">
        <f t="shared" si="8"/>
        <v>#DIV/0!</v>
      </c>
      <c r="F17" s="52">
        <v>8</v>
      </c>
      <c r="G17" s="52">
        <v>8</v>
      </c>
      <c r="H17" s="13">
        <f t="shared" si="1"/>
        <v>100</v>
      </c>
      <c r="I17" s="12"/>
      <c r="J17" s="14">
        <v>10.56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37</v>
      </c>
      <c r="B18" s="30">
        <f t="shared" si="5"/>
        <v>40</v>
      </c>
      <c r="C18" s="12"/>
      <c r="D18" s="12"/>
      <c r="E18" s="15" t="e">
        <f t="shared" si="8"/>
        <v>#DIV/0!</v>
      </c>
      <c r="F18" s="52">
        <v>200</v>
      </c>
      <c r="G18" s="52">
        <v>40</v>
      </c>
      <c r="H18" s="13">
        <f t="shared" si="1"/>
        <v>20</v>
      </c>
      <c r="I18" s="12"/>
      <c r="J18" s="52">
        <v>88</v>
      </c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42</v>
      </c>
      <c r="B19" s="30">
        <f t="shared" si="5"/>
        <v>40</v>
      </c>
      <c r="C19" s="12"/>
      <c r="D19" s="12"/>
      <c r="E19" s="15" t="e">
        <f t="shared" si="8"/>
        <v>#DIV/0!</v>
      </c>
      <c r="F19" s="52">
        <v>40</v>
      </c>
      <c r="G19" s="52">
        <v>40</v>
      </c>
      <c r="H19" s="13">
        <f t="shared" si="1"/>
        <v>100</v>
      </c>
      <c r="I19" s="12"/>
      <c r="J19" s="52">
        <v>88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43</v>
      </c>
      <c r="B20" s="30">
        <f t="shared" si="5"/>
        <v>80</v>
      </c>
      <c r="C20" s="12"/>
      <c r="D20" s="12"/>
      <c r="E20" s="15" t="e">
        <f t="shared" si="8"/>
        <v>#DIV/0!</v>
      </c>
      <c r="F20" s="52">
        <v>80</v>
      </c>
      <c r="G20" s="52">
        <v>80</v>
      </c>
      <c r="H20" s="13">
        <f t="shared" si="1"/>
        <v>100</v>
      </c>
      <c r="I20" s="12"/>
      <c r="J20" s="52">
        <v>120</v>
      </c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31">
        <f t="shared" si="3"/>
        <v>0</v>
      </c>
      <c r="U20" s="13"/>
    </row>
    <row r="21" spans="1:21" ht="49.15" customHeight="1" x14ac:dyDescent="0.25">
      <c r="A21" s="11" t="s">
        <v>44</v>
      </c>
      <c r="B21" s="30">
        <f t="shared" si="5"/>
        <v>44</v>
      </c>
      <c r="C21" s="12"/>
      <c r="D21" s="12"/>
      <c r="E21" s="15" t="e">
        <f t="shared" si="8"/>
        <v>#DIV/0!</v>
      </c>
      <c r="F21" s="52">
        <v>44</v>
      </c>
      <c r="G21" s="52">
        <v>44</v>
      </c>
      <c r="H21" s="13">
        <f t="shared" si="1"/>
        <v>100</v>
      </c>
      <c r="I21" s="12"/>
      <c r="J21" s="52">
        <v>100</v>
      </c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20" t="s">
        <v>41</v>
      </c>
      <c r="B22" s="21">
        <f>SUM(B14:B21)</f>
        <v>456.6</v>
      </c>
      <c r="C22" s="21"/>
      <c r="D22" s="21"/>
      <c r="E22" s="22" t="e">
        <f t="shared" si="8"/>
        <v>#DIV/0!</v>
      </c>
      <c r="F22" s="21">
        <f>SUM(F13:F21)</f>
        <v>1000.6</v>
      </c>
      <c r="G22" s="21">
        <f>SUM(G13:G21)</f>
        <v>516.6</v>
      </c>
      <c r="H22" s="22">
        <f t="shared" si="1"/>
        <v>51.629022586448137</v>
      </c>
      <c r="I22" s="21">
        <f>SUM(I14:I21)</f>
        <v>0</v>
      </c>
      <c r="J22" s="21">
        <f>SUM(J13:J21)</f>
        <v>991.56</v>
      </c>
      <c r="K22" s="22" t="e">
        <f t="shared" si="9"/>
        <v>#DIV/0!</v>
      </c>
      <c r="L22" s="21"/>
      <c r="M22" s="21"/>
      <c r="N22" s="22"/>
      <c r="O22" s="21"/>
      <c r="P22" s="21"/>
      <c r="Q22" s="22"/>
      <c r="R22" s="22">
        <f>SUM(R14:R21)</f>
        <v>0</v>
      </c>
      <c r="S22" s="21"/>
      <c r="T22" s="31">
        <f>SUM(T14:T21)</f>
        <v>0</v>
      </c>
      <c r="U22" s="22"/>
    </row>
    <row r="23" spans="1:21" ht="49.15" customHeight="1" x14ac:dyDescent="0.25">
      <c r="A23" s="16" t="s">
        <v>39</v>
      </c>
      <c r="B23" s="18">
        <f>B12+B22</f>
        <v>2071.3000000000002</v>
      </c>
      <c r="C23" s="18">
        <f>C12+C22</f>
        <v>0</v>
      </c>
      <c r="D23" s="18">
        <f>D12+D22</f>
        <v>0</v>
      </c>
      <c r="E23" s="19" t="e">
        <f t="shared" si="8"/>
        <v>#DIV/0!</v>
      </c>
      <c r="F23" s="18">
        <f>F12+F22</f>
        <v>2668.8</v>
      </c>
      <c r="G23" s="19">
        <f>G12+G22</f>
        <v>2131.3000000000002</v>
      </c>
      <c r="H23" s="19">
        <f>G23/F23*100</f>
        <v>79.859862110311752</v>
      </c>
      <c r="I23" s="18">
        <f>I12+I22</f>
        <v>0</v>
      </c>
      <c r="J23" s="56">
        <f>J12+J22</f>
        <v>2945.56</v>
      </c>
      <c r="K23" s="19" t="e">
        <f t="shared" si="9"/>
        <v>#DIV/0!</v>
      </c>
      <c r="L23" s="18">
        <f>L12+L14+L15</f>
        <v>0</v>
      </c>
      <c r="M23" s="18">
        <f>M12+M14+M15</f>
        <v>0</v>
      </c>
      <c r="N23" s="19" t="e">
        <f>M23/L23*100</f>
        <v>#DIV/0!</v>
      </c>
      <c r="O23" s="19">
        <f>O12+O15</f>
        <v>0</v>
      </c>
      <c r="P23" s="19">
        <f>P12+P15</f>
        <v>0</v>
      </c>
      <c r="Q23" s="19" t="e">
        <f>P23/O23*100</f>
        <v>#DIV/0!</v>
      </c>
      <c r="R23" s="19">
        <f>R12+R22</f>
        <v>1857</v>
      </c>
      <c r="S23" s="19">
        <f>S12+S22</f>
        <v>0</v>
      </c>
      <c r="T23" s="19">
        <f>T12+T22</f>
        <v>1299.8999999999999</v>
      </c>
      <c r="U23" s="19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2022-09-02T03:44:44Z</cp:lastPrinted>
  <dcterms:created xsi:type="dcterms:W3CDTF">2018-08-07T03:18:54Z</dcterms:created>
  <dcterms:modified xsi:type="dcterms:W3CDTF">2022-09-02T03:51:56Z</dcterms:modified>
</cp:coreProperties>
</file>