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220" windowHeight="7416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КФХ'!$A$1:$X$29</definedName>
  </definedNames>
  <calcPr calcId="125725"/>
</workbook>
</file>

<file path=xl/calcChain.xml><?xml version="1.0" encoding="utf-8"?>
<calcChain xmlns="http://schemas.openxmlformats.org/spreadsheetml/2006/main">
  <c r="D9" i="2"/>
  <c r="E9" s="1"/>
  <c r="F9"/>
  <c r="I9"/>
  <c r="L9"/>
  <c r="O9"/>
  <c r="R9"/>
  <c r="U9"/>
  <c r="X9"/>
  <c r="F13" i="1"/>
  <c r="D13"/>
  <c r="K27"/>
  <c r="L27"/>
  <c r="M27"/>
  <c r="N27"/>
  <c r="O27"/>
  <c r="P27"/>
  <c r="Q27"/>
  <c r="R27"/>
  <c r="S27"/>
  <c r="T27"/>
  <c r="U27"/>
  <c r="V27"/>
  <c r="W27"/>
  <c r="J27"/>
  <c r="B9" i="2" l="1"/>
  <c r="F10"/>
  <c r="D10"/>
  <c r="E10" s="1"/>
  <c r="N12"/>
  <c r="M12"/>
  <c r="K12"/>
  <c r="J12"/>
  <c r="G12"/>
  <c r="H12"/>
  <c r="C12"/>
  <c r="X10"/>
  <c r="U10"/>
  <c r="R10"/>
  <c r="O10"/>
  <c r="L10"/>
  <c r="I10"/>
  <c r="B10" l="1"/>
  <c r="F5" i="1"/>
  <c r="F6"/>
  <c r="F7"/>
  <c r="F8"/>
  <c r="F9"/>
  <c r="F10"/>
  <c r="F11"/>
  <c r="M12"/>
  <c r="C13" l="1"/>
  <c r="J21" l="1"/>
  <c r="M29" l="1"/>
  <c r="O29"/>
  <c r="Q29"/>
  <c r="S29"/>
  <c r="U29"/>
  <c r="W29"/>
  <c r="X27"/>
  <c r="X29" s="1"/>
  <c r="L29"/>
  <c r="N29"/>
  <c r="P29"/>
  <c r="R29"/>
  <c r="T29"/>
  <c r="V29"/>
  <c r="J20"/>
  <c r="X5" i="2"/>
  <c r="X6"/>
  <c r="X7"/>
  <c r="X8"/>
  <c r="U5"/>
  <c r="U6"/>
  <c r="U7"/>
  <c r="U8"/>
  <c r="R5"/>
  <c r="R6"/>
  <c r="R7"/>
  <c r="R8"/>
  <c r="O5"/>
  <c r="O6"/>
  <c r="O7"/>
  <c r="O8"/>
  <c r="L5"/>
  <c r="L6"/>
  <c r="L7"/>
  <c r="L8"/>
  <c r="I5"/>
  <c r="I6"/>
  <c r="I7"/>
  <c r="I8"/>
  <c r="X27"/>
  <c r="T27"/>
  <c r="U27"/>
  <c r="V27"/>
  <c r="W27"/>
  <c r="O27"/>
  <c r="P27"/>
  <c r="Q27"/>
  <c r="R27"/>
  <c r="S27"/>
  <c r="N27"/>
  <c r="J18"/>
  <c r="J19"/>
  <c r="J20"/>
  <c r="J21"/>
  <c r="J22"/>
  <c r="J23"/>
  <c r="J24"/>
  <c r="J25"/>
  <c r="J26"/>
  <c r="I27"/>
  <c r="F18"/>
  <c r="F19"/>
  <c r="F20"/>
  <c r="F21"/>
  <c r="F22"/>
  <c r="H22" s="1"/>
  <c r="F23"/>
  <c r="H23" s="1"/>
  <c r="F24"/>
  <c r="H24" s="1"/>
  <c r="F25"/>
  <c r="H25" s="1"/>
  <c r="F26"/>
  <c r="H26" s="1"/>
  <c r="E27"/>
  <c r="D27"/>
  <c r="C27"/>
  <c r="K27"/>
  <c r="J27" s="1"/>
  <c r="F27" l="1"/>
  <c r="H27" s="1"/>
  <c r="K29" i="1" l="1"/>
  <c r="J29"/>
  <c r="O12" i="2" l="1"/>
  <c r="L12"/>
  <c r="H21" l="1"/>
  <c r="H20"/>
  <c r="H19"/>
  <c r="H18"/>
  <c r="T12"/>
  <c r="S12"/>
  <c r="Q12"/>
  <c r="P12"/>
  <c r="F8"/>
  <c r="D8"/>
  <c r="E8" s="1"/>
  <c r="F7"/>
  <c r="D7"/>
  <c r="E7" s="1"/>
  <c r="F6"/>
  <c r="D6"/>
  <c r="F5"/>
  <c r="D5"/>
  <c r="E5" s="1"/>
  <c r="F12" l="1"/>
  <c r="E6"/>
  <c r="D12"/>
  <c r="E12" s="1"/>
  <c r="R12"/>
  <c r="U12"/>
  <c r="W12"/>
  <c r="V12"/>
  <c r="B5"/>
  <c r="B6"/>
  <c r="B7"/>
  <c r="B8"/>
  <c r="I12"/>
  <c r="X12" l="1"/>
  <c r="B12"/>
  <c r="D7" i="1"/>
  <c r="E7" s="1"/>
  <c r="C12"/>
  <c r="C14" s="1"/>
  <c r="I27"/>
  <c r="I29" s="1"/>
  <c r="H28"/>
  <c r="G27"/>
  <c r="G29" s="1"/>
  <c r="F27"/>
  <c r="F29" s="1"/>
  <c r="H26"/>
  <c r="H25"/>
  <c r="H24"/>
  <c r="H23"/>
  <c r="H22"/>
  <c r="H21"/>
  <c r="H20"/>
  <c r="E28"/>
  <c r="D27"/>
  <c r="D29" s="1"/>
  <c r="C27"/>
  <c r="C29" s="1"/>
  <c r="E26"/>
  <c r="E25"/>
  <c r="E24"/>
  <c r="E23"/>
  <c r="E22"/>
  <c r="E21"/>
  <c r="E20"/>
  <c r="X7"/>
  <c r="X11"/>
  <c r="W12"/>
  <c r="W14" s="1"/>
  <c r="D6"/>
  <c r="E6" s="1"/>
  <c r="D8"/>
  <c r="E8" s="1"/>
  <c r="D9"/>
  <c r="E9" s="1"/>
  <c r="D10"/>
  <c r="E10" s="1"/>
  <c r="D11"/>
  <c r="E11" s="1"/>
  <c r="D5"/>
  <c r="E5" s="1"/>
  <c r="U13"/>
  <c r="T12"/>
  <c r="T14" s="1"/>
  <c r="S12"/>
  <c r="S14" s="1"/>
  <c r="U11"/>
  <c r="U10"/>
  <c r="U9"/>
  <c r="U8"/>
  <c r="U7"/>
  <c r="U6"/>
  <c r="U5"/>
  <c r="R13"/>
  <c r="Q12"/>
  <c r="Q14" s="1"/>
  <c r="P12"/>
  <c r="P14" s="1"/>
  <c r="R11"/>
  <c r="R10"/>
  <c r="R9"/>
  <c r="R8"/>
  <c r="R7"/>
  <c r="R6"/>
  <c r="R5"/>
  <c r="O13"/>
  <c r="N12"/>
  <c r="M14"/>
  <c r="O11"/>
  <c r="O10"/>
  <c r="O9"/>
  <c r="O8"/>
  <c r="O7"/>
  <c r="O6"/>
  <c r="O5"/>
  <c r="L13"/>
  <c r="K12"/>
  <c r="J12"/>
  <c r="L11"/>
  <c r="L10"/>
  <c r="L9"/>
  <c r="L8"/>
  <c r="L7"/>
  <c r="L6"/>
  <c r="L5"/>
  <c r="I13"/>
  <c r="H12"/>
  <c r="H14" s="1"/>
  <c r="G12"/>
  <c r="G14" s="1"/>
  <c r="I6"/>
  <c r="I7"/>
  <c r="I8"/>
  <c r="I9"/>
  <c r="I10"/>
  <c r="I11"/>
  <c r="I5"/>
  <c r="K14" l="1"/>
  <c r="F12"/>
  <c r="J14"/>
  <c r="D12"/>
  <c r="B6"/>
  <c r="X9"/>
  <c r="B13"/>
  <c r="E13"/>
  <c r="B10"/>
  <c r="B8"/>
  <c r="B9"/>
  <c r="X13"/>
  <c r="X10"/>
  <c r="X8"/>
  <c r="X6"/>
  <c r="B5"/>
  <c r="O12"/>
  <c r="B7"/>
  <c r="B11"/>
  <c r="H29"/>
  <c r="H27"/>
  <c r="E29"/>
  <c r="E27"/>
  <c r="X5"/>
  <c r="V12"/>
  <c r="U14"/>
  <c r="U12"/>
  <c r="R14"/>
  <c r="R12"/>
  <c r="N14"/>
  <c r="O14" s="1"/>
  <c r="L14"/>
  <c r="L12"/>
  <c r="I14"/>
  <c r="I12"/>
  <c r="F14" l="1"/>
  <c r="D14"/>
  <c r="B12"/>
  <c r="E12"/>
  <c r="V14"/>
  <c r="X14" s="1"/>
  <c r="X12"/>
  <c r="E14" l="1"/>
  <c r="B14"/>
</calcChain>
</file>

<file path=xl/sharedStrings.xml><?xml version="1.0" encoding="utf-8"?>
<sst xmlns="http://schemas.openxmlformats.org/spreadsheetml/2006/main" count="157" uniqueCount="67">
  <si>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</si>
  <si>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</si>
  <si>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</si>
  <si>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</si>
  <si>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</si>
  <si>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</si>
  <si>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</si>
  <si>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</si>
  <si>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</si>
  <si>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</si>
  <si>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</si>
  <si>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</si>
  <si>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</si>
  <si>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</si>
  <si>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</si>
  <si>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</si>
  <si>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</si>
  <si>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</si>
  <si>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</si>
  <si>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</si>
  <si>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</si>
  <si>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</si>
  <si>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</si>
  <si>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</si>
  <si>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</si>
  <si>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</si>
  <si>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</si>
  <si>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</si>
  <si>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>зерносмесь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</si>
  <si>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</si>
  <si>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</si>
  <si>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</si>
  <si>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</si>
  <si>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</si>
  <si>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</si>
  <si>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</si>
  <si>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</si>
  <si>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</si>
  <si>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</si>
  <si>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</si>
  <si>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Мартюшев В.А.</t>
  </si>
  <si>
    <t>КФХ Соловьев П.Г.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</si>
  <si>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</si>
  <si>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</si>
  <si>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</si>
  <si>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</si>
  <si>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</si>
  <si>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</si>
  <si>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</si>
  <si>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</si>
  <si>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</si>
  <si>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</si>
  <si>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</si>
  <si>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</si>
  <si>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</si>
  <si>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</si>
  <si>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</si>
  <si>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</si>
  <si>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</si>
  <si>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пшеница (тритикале)</t>
  </si>
  <si>
    <t>КФХ Мартюшев П.А.</t>
  </si>
  <si>
    <t>КФХ Лесникова Н.П.</t>
  </si>
  <si>
    <t>КФХ Лесинкова Н.П.</t>
  </si>
  <si>
    <t xml:space="preserve"> пшеница (тритикале)</t>
  </si>
  <si>
    <t>рапс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</si>
  <si>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07.09.2021 года</t>
  </si>
  <si>
    <t>Информация о ходе уборки урожая, сева озимых и вспашки зяби по Верещагинскому городскому округу Пермского края на 07.09.2021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</si>
</sst>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9" fillId="0" borderId="1" xfId="0" applyNumberFormat="1" applyFont="1" applyBorder="1"/>
    <xf numFmtId="164" fontId="7" fillId="0" borderId="1" xfId="0" applyNumberFormat="1" applyFont="1" applyBorder="1"/>
    <xf numFmtId="0" fontId="7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10" fillId="0" borderId="1" xfId="0" applyFont="1" applyFill="1" applyBorder="1"/>
    <xf numFmtId="0" fontId="9" fillId="2" borderId="1" xfId="0" applyFont="1" applyFill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view="pageBreakPreview" zoomScale="71" zoomScaleNormal="100" zoomScaleSheetLayoutView="71" workbookViewId="0">
      <selection activeCell="U18" sqref="U18:U19"/>
    </sheetView>
  </sheetViews>
  <sheetFormatPr defaultRowHeight="14.4"/>
  <cols>
    <col min="1" max="1" width="34.44140625" customWidth="1"/>
    <col min="2" max="2" width="11.88671875" customWidth="1"/>
    <col min="3" max="3" width="8.88671875" customWidth="1"/>
    <col min="4" max="4" width="7.88671875" customWidth="1"/>
    <col min="5" max="5" width="9.88671875" customWidth="1"/>
    <col min="6" max="6" width="11.44140625" customWidth="1"/>
    <col min="7" max="7" width="9.33203125" customWidth="1"/>
    <col min="8" max="8" width="7.88671875" customWidth="1"/>
    <col min="9" max="9" width="11.5546875" customWidth="1"/>
    <col min="10" max="10" width="12.88671875" customWidth="1"/>
    <col min="11" max="11" width="8" customWidth="1"/>
    <col min="12" max="12" width="10" customWidth="1"/>
    <col min="13" max="13" width="9.33203125" customWidth="1"/>
    <col min="14" max="16" width="7.88671875" customWidth="1"/>
    <col min="17" max="17" width="11.44140625" customWidth="1"/>
    <col min="18" max="18" width="7.88671875" customWidth="1"/>
    <col min="19" max="20" width="7.6640625" customWidth="1"/>
    <col min="21" max="21" width="10.109375" customWidth="1"/>
    <col min="22" max="23" width="9.33203125" customWidth="1"/>
    <col min="24" max="24" width="12" customWidth="1"/>
    <col min="25" max="25" width="5.44140625" customWidth="1"/>
  </cols>
  <sheetData>
    <row r="1" spans="1:26" ht="24.6" customHeight="1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3"/>
      <c r="X1" s="53"/>
    </row>
    <row r="2" spans="1:26" ht="50.4" customHeight="1">
      <c r="A2" s="58" t="s">
        <v>0</v>
      </c>
      <c r="B2" s="58" t="s">
        <v>38</v>
      </c>
      <c r="C2" s="61" t="s">
        <v>14</v>
      </c>
      <c r="D2" s="61"/>
      <c r="E2" s="61"/>
      <c r="F2" s="62" t="s">
        <v>2</v>
      </c>
      <c r="G2" s="47" t="s">
        <v>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54"/>
      <c r="W2" s="54"/>
      <c r="X2" s="54"/>
    </row>
    <row r="3" spans="1:26" ht="25.5" customHeight="1">
      <c r="A3" s="59"/>
      <c r="B3" s="59"/>
      <c r="C3" s="47" t="s">
        <v>7</v>
      </c>
      <c r="D3" s="47" t="s">
        <v>8</v>
      </c>
      <c r="E3" s="47" t="s">
        <v>1</v>
      </c>
      <c r="F3" s="62"/>
      <c r="G3" s="61" t="s">
        <v>4</v>
      </c>
      <c r="H3" s="61"/>
      <c r="I3" s="61"/>
      <c r="J3" s="61" t="s">
        <v>9</v>
      </c>
      <c r="K3" s="61"/>
      <c r="L3" s="61"/>
      <c r="M3" s="61" t="s">
        <v>10</v>
      </c>
      <c r="N3" s="61"/>
      <c r="O3" s="61"/>
      <c r="P3" s="61" t="s">
        <v>11</v>
      </c>
      <c r="Q3" s="61"/>
      <c r="R3" s="61"/>
      <c r="S3" s="61" t="s">
        <v>12</v>
      </c>
      <c r="T3" s="61"/>
      <c r="U3" s="61"/>
      <c r="V3" s="55" t="s">
        <v>35</v>
      </c>
      <c r="W3" s="56"/>
      <c r="X3" s="57"/>
    </row>
    <row r="4" spans="1:26" ht="84" customHeight="1">
      <c r="A4" s="60"/>
      <c r="B4" s="60"/>
      <c r="C4" s="47"/>
      <c r="D4" s="47"/>
      <c r="E4" s="47"/>
      <c r="F4" s="61"/>
      <c r="G4" s="15" t="s">
        <v>5</v>
      </c>
      <c r="H4" s="15" t="s">
        <v>55</v>
      </c>
      <c r="I4" s="15" t="s">
        <v>6</v>
      </c>
      <c r="J4" s="15" t="s">
        <v>5</v>
      </c>
      <c r="K4" s="15" t="s">
        <v>55</v>
      </c>
      <c r="L4" s="15" t="s">
        <v>6</v>
      </c>
      <c r="M4" s="15" t="s">
        <v>5</v>
      </c>
      <c r="N4" s="15" t="s">
        <v>55</v>
      </c>
      <c r="O4" s="15" t="s">
        <v>6</v>
      </c>
      <c r="P4" s="15" t="s">
        <v>5</v>
      </c>
      <c r="Q4" s="15" t="s">
        <v>13</v>
      </c>
      <c r="R4" s="15" t="s">
        <v>6</v>
      </c>
      <c r="S4" s="15" t="s">
        <v>5</v>
      </c>
      <c r="T4" s="15" t="s">
        <v>55</v>
      </c>
      <c r="U4" s="15" t="s">
        <v>6</v>
      </c>
      <c r="V4" s="15" t="s">
        <v>5</v>
      </c>
      <c r="W4" s="15" t="s">
        <v>13</v>
      </c>
      <c r="X4" s="15" t="s">
        <v>6</v>
      </c>
    </row>
    <row r="5" spans="1:26" s="29" customFormat="1" ht="22.5" customHeight="1">
      <c r="A5" s="27" t="s">
        <v>15</v>
      </c>
      <c r="B5" s="27" t="e">
        <f>F5/D5*10</f>
        <v>#DIV/0!</v>
      </c>
      <c r="C5" s="27">
        <v>0</v>
      </c>
      <c r="D5" s="27">
        <f t="shared" ref="D5:D13" si="0">G5+J5+M5+V5+C20+F20</f>
        <v>0</v>
      </c>
      <c r="E5" s="27" t="e">
        <f>D5/C5*100</f>
        <v>#DIV/0!</v>
      </c>
      <c r="F5" s="27">
        <f t="shared" ref="F5:F13" si="1">H5+K5+N5+W5+D20+G20</f>
        <v>0</v>
      </c>
      <c r="G5" s="27"/>
      <c r="H5" s="27"/>
      <c r="I5" s="28" t="e">
        <f>H5/G5*10</f>
        <v>#DIV/0!</v>
      </c>
      <c r="J5" s="27"/>
      <c r="K5" s="27"/>
      <c r="L5" s="28" t="e">
        <f>K5/J5*10</f>
        <v>#DIV/0!</v>
      </c>
      <c r="M5" s="27"/>
      <c r="N5" s="27"/>
      <c r="O5" s="28" t="e">
        <f>N5/M5*10</f>
        <v>#DIV/0!</v>
      </c>
      <c r="P5" s="27"/>
      <c r="Q5" s="27"/>
      <c r="R5" s="28" t="e">
        <f>Q5/P5*10</f>
        <v>#DIV/0!</v>
      </c>
      <c r="S5" s="27"/>
      <c r="T5" s="27"/>
      <c r="U5" s="28" t="e">
        <f>T5/S5*10</f>
        <v>#DIV/0!</v>
      </c>
      <c r="V5" s="27"/>
      <c r="W5" s="27"/>
      <c r="X5" s="28" t="e">
        <f t="shared" ref="X5:X14" si="2">W5/V5*10</f>
        <v>#DIV/0!</v>
      </c>
    </row>
    <row r="6" spans="1:26" s="29" customFormat="1" ht="22.5" customHeight="1">
      <c r="A6" s="27" t="s">
        <v>16</v>
      </c>
      <c r="B6" s="27" t="e">
        <f t="shared" ref="B6:B11" si="3">F6/D6*10</f>
        <v>#DIV/0!</v>
      </c>
      <c r="C6" s="27">
        <v>0</v>
      </c>
      <c r="D6" s="27">
        <f t="shared" si="0"/>
        <v>0</v>
      </c>
      <c r="E6" s="27" t="e">
        <f t="shared" ref="E6:E11" si="4">D6/C6*100</f>
        <v>#DIV/0!</v>
      </c>
      <c r="F6" s="27">
        <f t="shared" si="1"/>
        <v>0</v>
      </c>
      <c r="G6" s="27"/>
      <c r="H6" s="27"/>
      <c r="I6" s="28" t="e">
        <f t="shared" ref="I6:I12" si="5">H6/G6*10</f>
        <v>#DIV/0!</v>
      </c>
      <c r="J6" s="27"/>
      <c r="K6" s="27"/>
      <c r="L6" s="28" t="e">
        <f t="shared" ref="L6:L12" si="6">K6/J6*10</f>
        <v>#DIV/0!</v>
      </c>
      <c r="M6" s="27"/>
      <c r="N6" s="27"/>
      <c r="O6" s="28" t="e">
        <f t="shared" ref="O6:O12" si="7">N6/M6*10</f>
        <v>#DIV/0!</v>
      </c>
      <c r="P6" s="27"/>
      <c r="Q6" s="27"/>
      <c r="R6" s="28" t="e">
        <f t="shared" ref="R6:R12" si="8">Q6/P6*10</f>
        <v>#DIV/0!</v>
      </c>
      <c r="S6" s="27"/>
      <c r="T6" s="27"/>
      <c r="U6" s="28" t="e">
        <f t="shared" ref="U6:U12" si="9">T6/S6*10</f>
        <v>#DIV/0!</v>
      </c>
      <c r="V6" s="27"/>
      <c r="W6" s="27"/>
      <c r="X6" s="28" t="e">
        <f t="shared" si="2"/>
        <v>#DIV/0!</v>
      </c>
    </row>
    <row r="7" spans="1:26" s="6" customFormat="1" ht="31.95" customHeight="1">
      <c r="A7" s="39" t="s">
        <v>17</v>
      </c>
      <c r="B7" s="40">
        <f t="shared" si="3"/>
        <v>10.18961038961039</v>
      </c>
      <c r="C7" s="39">
        <v>1412</v>
      </c>
      <c r="D7" s="39">
        <f t="shared" si="0"/>
        <v>1540</v>
      </c>
      <c r="E7" s="41">
        <f t="shared" si="4"/>
        <v>109.06515580736544</v>
      </c>
      <c r="F7" s="41">
        <f t="shared" si="1"/>
        <v>1569.2</v>
      </c>
      <c r="G7" s="39">
        <v>181</v>
      </c>
      <c r="H7" s="39">
        <v>163.19999999999999</v>
      </c>
      <c r="I7" s="40">
        <f t="shared" si="5"/>
        <v>9.0165745856353592</v>
      </c>
      <c r="J7" s="39">
        <v>1172</v>
      </c>
      <c r="K7" s="39">
        <v>1216.2</v>
      </c>
      <c r="L7" s="40">
        <f t="shared" si="6"/>
        <v>10.377133105802049</v>
      </c>
      <c r="M7" s="39">
        <v>78</v>
      </c>
      <c r="N7" s="39">
        <v>93.5</v>
      </c>
      <c r="O7" s="40">
        <f t="shared" si="7"/>
        <v>11.987179487179487</v>
      </c>
      <c r="P7" s="39"/>
      <c r="Q7" s="39"/>
      <c r="R7" s="40" t="e">
        <f t="shared" si="8"/>
        <v>#DIV/0!</v>
      </c>
      <c r="S7" s="39"/>
      <c r="T7" s="39"/>
      <c r="U7" s="40" t="e">
        <f t="shared" si="9"/>
        <v>#DIV/0!</v>
      </c>
      <c r="V7" s="39"/>
      <c r="W7" s="39"/>
      <c r="X7" s="40" t="e">
        <f t="shared" si="2"/>
        <v>#DIV/0!</v>
      </c>
    </row>
    <row r="8" spans="1:26" s="29" customFormat="1" ht="28.95" customHeight="1">
      <c r="A8" s="39" t="s">
        <v>18</v>
      </c>
      <c r="B8" s="40">
        <f t="shared" si="3"/>
        <v>19.2</v>
      </c>
      <c r="C8" s="39">
        <v>200</v>
      </c>
      <c r="D8" s="39">
        <f t="shared" si="0"/>
        <v>100</v>
      </c>
      <c r="E8" s="41">
        <f t="shared" si="4"/>
        <v>50</v>
      </c>
      <c r="F8" s="41">
        <f t="shared" si="1"/>
        <v>192</v>
      </c>
      <c r="G8" s="39"/>
      <c r="H8" s="39"/>
      <c r="I8" s="40" t="e">
        <f t="shared" si="5"/>
        <v>#DIV/0!</v>
      </c>
      <c r="J8" s="39"/>
      <c r="K8" s="39"/>
      <c r="L8" s="40" t="e">
        <f t="shared" si="6"/>
        <v>#DIV/0!</v>
      </c>
      <c r="M8" s="39">
        <v>100</v>
      </c>
      <c r="N8" s="39">
        <v>192</v>
      </c>
      <c r="O8" s="40">
        <f t="shared" si="7"/>
        <v>19.2</v>
      </c>
      <c r="P8" s="39"/>
      <c r="Q8" s="39"/>
      <c r="R8" s="40" t="e">
        <f t="shared" si="8"/>
        <v>#DIV/0!</v>
      </c>
      <c r="S8" s="39"/>
      <c r="T8" s="39"/>
      <c r="U8" s="40" t="e">
        <f t="shared" si="9"/>
        <v>#DIV/0!</v>
      </c>
      <c r="V8" s="39"/>
      <c r="W8" s="39"/>
      <c r="X8" s="40" t="e">
        <f t="shared" si="2"/>
        <v>#DIV/0!</v>
      </c>
    </row>
    <row r="9" spans="1:26" s="6" customFormat="1" ht="33.6" customHeight="1">
      <c r="A9" s="39" t="s">
        <v>19</v>
      </c>
      <c r="B9" s="40">
        <f t="shared" si="3"/>
        <v>8.5481481481481474</v>
      </c>
      <c r="C9" s="39">
        <v>400</v>
      </c>
      <c r="D9" s="39">
        <f t="shared" si="0"/>
        <v>135</v>
      </c>
      <c r="E9" s="39">
        <f t="shared" si="4"/>
        <v>33.75</v>
      </c>
      <c r="F9" s="39">
        <f t="shared" si="1"/>
        <v>115.39999999999999</v>
      </c>
      <c r="G9" s="39">
        <v>13</v>
      </c>
      <c r="H9" s="39">
        <v>16.8</v>
      </c>
      <c r="I9" s="40">
        <f t="shared" si="5"/>
        <v>12.923076923076923</v>
      </c>
      <c r="J9" s="39">
        <v>80</v>
      </c>
      <c r="K9" s="39">
        <v>55</v>
      </c>
      <c r="L9" s="40">
        <f t="shared" si="6"/>
        <v>6.875</v>
      </c>
      <c r="M9" s="39">
        <v>29</v>
      </c>
      <c r="N9" s="39">
        <v>28</v>
      </c>
      <c r="O9" s="40">
        <f t="shared" si="7"/>
        <v>9.6551724137931032</v>
      </c>
      <c r="P9" s="39"/>
      <c r="Q9" s="39"/>
      <c r="R9" s="40" t="e">
        <f t="shared" si="8"/>
        <v>#DIV/0!</v>
      </c>
      <c r="S9" s="39"/>
      <c r="T9" s="39"/>
      <c r="U9" s="40" t="e">
        <f t="shared" si="9"/>
        <v>#DIV/0!</v>
      </c>
      <c r="V9" s="39"/>
      <c r="W9" s="39"/>
      <c r="X9" s="40" t="e">
        <f t="shared" si="2"/>
        <v>#DIV/0!</v>
      </c>
    </row>
    <row r="10" spans="1:26" s="29" customFormat="1" ht="31.95" customHeight="1">
      <c r="A10" s="39" t="s">
        <v>20</v>
      </c>
      <c r="B10" s="40">
        <f t="shared" si="3"/>
        <v>26.840000000000003</v>
      </c>
      <c r="C10" s="39">
        <v>500</v>
      </c>
      <c r="D10" s="39">
        <f t="shared" si="0"/>
        <v>500</v>
      </c>
      <c r="E10" s="39">
        <f t="shared" si="4"/>
        <v>100</v>
      </c>
      <c r="F10" s="39">
        <f t="shared" si="1"/>
        <v>1342</v>
      </c>
      <c r="G10" s="39">
        <v>100</v>
      </c>
      <c r="H10" s="39">
        <v>201</v>
      </c>
      <c r="I10" s="40">
        <f t="shared" si="5"/>
        <v>20.099999999999998</v>
      </c>
      <c r="J10" s="39">
        <v>200</v>
      </c>
      <c r="K10" s="39">
        <v>503</v>
      </c>
      <c r="L10" s="40">
        <f t="shared" si="6"/>
        <v>25.150000000000002</v>
      </c>
      <c r="M10" s="39">
        <v>200</v>
      </c>
      <c r="N10" s="39">
        <v>638</v>
      </c>
      <c r="O10" s="40">
        <f t="shared" si="7"/>
        <v>31.9</v>
      </c>
      <c r="P10" s="39"/>
      <c r="Q10" s="39"/>
      <c r="R10" s="40" t="e">
        <f t="shared" si="8"/>
        <v>#DIV/0!</v>
      </c>
      <c r="S10" s="39"/>
      <c r="T10" s="39"/>
      <c r="U10" s="40" t="e">
        <f t="shared" si="9"/>
        <v>#DIV/0!</v>
      </c>
      <c r="V10" s="39"/>
      <c r="W10" s="39"/>
      <c r="X10" s="40" t="e">
        <f t="shared" si="2"/>
        <v>#DIV/0!</v>
      </c>
    </row>
    <row r="11" spans="1:26" s="6" customFormat="1" ht="31.2" customHeight="1">
      <c r="A11" s="39" t="s">
        <v>21</v>
      </c>
      <c r="B11" s="40">
        <f t="shared" si="3"/>
        <v>21.884829721362227</v>
      </c>
      <c r="C11" s="39">
        <v>2088</v>
      </c>
      <c r="D11" s="39">
        <f t="shared" si="0"/>
        <v>2261</v>
      </c>
      <c r="E11" s="41">
        <f t="shared" si="4"/>
        <v>108.28544061302682</v>
      </c>
      <c r="F11" s="41">
        <f t="shared" si="1"/>
        <v>4948.16</v>
      </c>
      <c r="G11" s="39">
        <v>505</v>
      </c>
      <c r="H11" s="39">
        <v>1294</v>
      </c>
      <c r="I11" s="40">
        <f t="shared" si="5"/>
        <v>25.623762376237625</v>
      </c>
      <c r="J11" s="42">
        <v>999</v>
      </c>
      <c r="K11" s="42">
        <v>2099.1</v>
      </c>
      <c r="L11" s="40">
        <f t="shared" si="6"/>
        <v>21.012012012012011</v>
      </c>
      <c r="M11" s="39">
        <v>524</v>
      </c>
      <c r="N11" s="39">
        <v>1166.8</v>
      </c>
      <c r="O11" s="40">
        <f t="shared" si="7"/>
        <v>22.267175572519086</v>
      </c>
      <c r="P11" s="39"/>
      <c r="Q11" s="39"/>
      <c r="R11" s="40" t="e">
        <f t="shared" si="8"/>
        <v>#DIV/0!</v>
      </c>
      <c r="S11" s="39"/>
      <c r="T11" s="39"/>
      <c r="U11" s="40" t="e">
        <f t="shared" si="9"/>
        <v>#DIV/0!</v>
      </c>
      <c r="V11" s="39"/>
      <c r="W11" s="39"/>
      <c r="X11" s="40" t="e">
        <f t="shared" si="2"/>
        <v>#DIV/0!</v>
      </c>
    </row>
    <row r="12" spans="1:26" ht="30" customHeight="1">
      <c r="A12" s="18" t="s">
        <v>22</v>
      </c>
      <c r="B12" s="20">
        <f>F12/D12*10</f>
        <v>18.004320987654321</v>
      </c>
      <c r="C12" s="18">
        <f>C5+C6+C7+C8+C9+C10+C11</f>
        <v>4600</v>
      </c>
      <c r="D12" s="39">
        <f t="shared" si="0"/>
        <v>4536</v>
      </c>
      <c r="E12" s="19">
        <f>D12/C12*100</f>
        <v>98.608695652173921</v>
      </c>
      <c r="F12" s="41">
        <f t="shared" si="1"/>
        <v>8166.76</v>
      </c>
      <c r="G12" s="18">
        <f>G5+G6+G7+G8+G9+G10+G11</f>
        <v>799</v>
      </c>
      <c r="H12" s="18">
        <f>H5+H6+H7+H8+H9+H10+H11</f>
        <v>1675</v>
      </c>
      <c r="I12" s="20">
        <f t="shared" si="5"/>
        <v>20.963704630788484</v>
      </c>
      <c r="J12" s="18">
        <f>J5+J6+J7+J8+J9+J10+J11</f>
        <v>2451</v>
      </c>
      <c r="K12" s="18">
        <f>K5+K6+K7+K8+K9+K10+K11</f>
        <v>3873.3</v>
      </c>
      <c r="L12" s="20">
        <f t="shared" si="6"/>
        <v>15.802937576499389</v>
      </c>
      <c r="M12" s="18">
        <f>M5+M6+M7+M8+M9+M10+M11</f>
        <v>931</v>
      </c>
      <c r="N12" s="18">
        <f>N5+N6+N7+N8+N9+N10+N11</f>
        <v>2118.3000000000002</v>
      </c>
      <c r="O12" s="20">
        <f t="shared" si="7"/>
        <v>22.752953813104192</v>
      </c>
      <c r="P12" s="18">
        <f>P5+P6+P7+P8+P9+P10+P11</f>
        <v>0</v>
      </c>
      <c r="Q12" s="18">
        <f>Q5+Q6+Q7+Q8+Q9+Q10+Q11</f>
        <v>0</v>
      </c>
      <c r="R12" s="20" t="e">
        <f t="shared" si="8"/>
        <v>#DIV/0!</v>
      </c>
      <c r="S12" s="18">
        <f>S5+S6+S7+S8+S9+S10+S11</f>
        <v>0</v>
      </c>
      <c r="T12" s="18">
        <f>T5+T6+T7+T8+T9+T10+T11</f>
        <v>0</v>
      </c>
      <c r="U12" s="20" t="e">
        <f t="shared" si="9"/>
        <v>#DIV/0!</v>
      </c>
      <c r="V12" s="18">
        <f>V5+V6+V7+V8+V9+V10+V11</f>
        <v>0</v>
      </c>
      <c r="W12" s="18">
        <f>W5+W6+W7+W8+W9+W10+W11</f>
        <v>0</v>
      </c>
      <c r="X12" s="20" t="e">
        <f t="shared" si="2"/>
        <v>#DIV/0!</v>
      </c>
    </row>
    <row r="13" spans="1:26" s="6" customFormat="1" ht="28.95" customHeight="1">
      <c r="A13" s="39" t="s">
        <v>23</v>
      </c>
      <c r="B13" s="40">
        <f>F13/D13*10</f>
        <v>8.6772277227722778</v>
      </c>
      <c r="C13" s="39">
        <f>288+55+60+50+52+200</f>
        <v>705</v>
      </c>
      <c r="D13" s="39">
        <f t="shared" si="0"/>
        <v>505</v>
      </c>
      <c r="E13" s="40">
        <f>D13/C13*100</f>
        <v>71.63120567375887</v>
      </c>
      <c r="F13" s="41">
        <f t="shared" si="1"/>
        <v>438.2</v>
      </c>
      <c r="G13" s="39">
        <v>246</v>
      </c>
      <c r="H13" s="39">
        <v>170.5</v>
      </c>
      <c r="I13" s="40">
        <f>H13/G13*10</f>
        <v>6.9308943089430901</v>
      </c>
      <c r="J13" s="39">
        <v>84</v>
      </c>
      <c r="K13" s="39">
        <v>83.6</v>
      </c>
      <c r="L13" s="40">
        <f>K13/J13*10</f>
        <v>9.9523809523809508</v>
      </c>
      <c r="M13" s="39">
        <v>175</v>
      </c>
      <c r="N13" s="39">
        <v>184.1</v>
      </c>
      <c r="O13" s="40">
        <f>N13/M13*10</f>
        <v>10.52</v>
      </c>
      <c r="P13" s="39"/>
      <c r="Q13" s="39"/>
      <c r="R13" s="40" t="e">
        <f>Q13/P13*10</f>
        <v>#DIV/0!</v>
      </c>
      <c r="S13" s="39"/>
      <c r="T13" s="39"/>
      <c r="U13" s="40" t="e">
        <f>T13/S13*10</f>
        <v>#DIV/0!</v>
      </c>
      <c r="V13" s="39"/>
      <c r="W13" s="39"/>
      <c r="X13" s="40" t="e">
        <f t="shared" si="2"/>
        <v>#DIV/0!</v>
      </c>
    </row>
    <row r="14" spans="1:26" ht="27" customHeight="1">
      <c r="A14" s="21" t="s">
        <v>24</v>
      </c>
      <c r="B14" s="23">
        <f>F14/D14*10</f>
        <v>17.069946439198567</v>
      </c>
      <c r="C14" s="21">
        <f>C12+C13</f>
        <v>5305</v>
      </c>
      <c r="D14" s="21">
        <f>D12+D13</f>
        <v>5041</v>
      </c>
      <c r="E14" s="22">
        <f>D14/C14*100</f>
        <v>95.023562676720076</v>
      </c>
      <c r="F14" s="21">
        <f>H14+K14+N14+W14+D29+G29</f>
        <v>8604.9599999999991</v>
      </c>
      <c r="G14" s="21">
        <f>G12+G13</f>
        <v>1045</v>
      </c>
      <c r="H14" s="21">
        <f>H12+H13</f>
        <v>1845.5</v>
      </c>
      <c r="I14" s="23">
        <f>H14/G14*10</f>
        <v>17.660287081339714</v>
      </c>
      <c r="J14" s="21">
        <f>J12+J13</f>
        <v>2535</v>
      </c>
      <c r="K14" s="21">
        <f>K12+K13</f>
        <v>3956.9</v>
      </c>
      <c r="L14" s="23">
        <f>K14/J14*10</f>
        <v>15.609072978303749</v>
      </c>
      <c r="M14" s="21">
        <f>M12+M13</f>
        <v>1106</v>
      </c>
      <c r="N14" s="21">
        <f>N12+N13</f>
        <v>2302.4</v>
      </c>
      <c r="O14" s="23">
        <f>N14/M14*10</f>
        <v>20.817359855334541</v>
      </c>
      <c r="P14" s="21">
        <f>P12+P13</f>
        <v>0</v>
      </c>
      <c r="Q14" s="21">
        <f>Q12+Q13</f>
        <v>0</v>
      </c>
      <c r="R14" s="23" t="e">
        <f>Q14/P14*10</f>
        <v>#DIV/0!</v>
      </c>
      <c r="S14" s="21">
        <f>S12+S13</f>
        <v>0</v>
      </c>
      <c r="T14" s="21">
        <f>T12+T13</f>
        <v>0</v>
      </c>
      <c r="U14" s="23" t="e">
        <f>T14/S14*10</f>
        <v>#DIV/0!</v>
      </c>
      <c r="V14" s="21">
        <f>V12+V13</f>
        <v>0</v>
      </c>
      <c r="W14" s="21">
        <f>W12+W13</f>
        <v>0</v>
      </c>
      <c r="X14" s="23" t="e">
        <f t="shared" si="2"/>
        <v>#DIV/0!</v>
      </c>
    </row>
    <row r="15" spans="1:26" ht="18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4"/>
      <c r="W15" s="24"/>
      <c r="X15" s="24"/>
      <c r="Y15" s="2"/>
      <c r="Z15" s="2"/>
    </row>
    <row r="16" spans="1:26" ht="18">
      <c r="A16" s="44"/>
      <c r="B16" s="4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2"/>
      <c r="Z16" s="2"/>
    </row>
    <row r="17" spans="1:26" ht="23.4" customHeight="1">
      <c r="A17" s="47" t="s">
        <v>0</v>
      </c>
      <c r="B17" s="48"/>
      <c r="C17" s="47" t="s">
        <v>26</v>
      </c>
      <c r="D17" s="47"/>
      <c r="E17" s="47"/>
      <c r="F17" s="47"/>
      <c r="G17" s="47"/>
      <c r="H17" s="47"/>
      <c r="I17" s="47" t="s">
        <v>57</v>
      </c>
      <c r="J17" s="47" t="s">
        <v>37</v>
      </c>
      <c r="K17" s="47"/>
      <c r="L17" s="47"/>
      <c r="M17" s="47"/>
      <c r="N17" s="51" t="s">
        <v>36</v>
      </c>
      <c r="O17" s="51"/>
      <c r="P17" s="51"/>
      <c r="Q17" s="51"/>
      <c r="R17" s="51"/>
      <c r="S17" s="51"/>
      <c r="T17" s="51"/>
      <c r="U17" s="51"/>
      <c r="V17" s="51"/>
      <c r="W17" s="51"/>
      <c r="X17" s="47" t="s">
        <v>39</v>
      </c>
      <c r="Y17" s="50"/>
      <c r="Z17" s="2"/>
    </row>
    <row r="18" spans="1:26" ht="37.950000000000003" customHeight="1">
      <c r="A18" s="47"/>
      <c r="B18" s="48"/>
      <c r="C18" s="47" t="s">
        <v>25</v>
      </c>
      <c r="D18" s="47"/>
      <c r="E18" s="47"/>
      <c r="F18" s="47" t="s">
        <v>63</v>
      </c>
      <c r="G18" s="47"/>
      <c r="H18" s="47"/>
      <c r="I18" s="48"/>
      <c r="J18" s="47" t="s">
        <v>27</v>
      </c>
      <c r="K18" s="47" t="s">
        <v>25</v>
      </c>
      <c r="L18" s="47" t="s">
        <v>59</v>
      </c>
      <c r="M18" s="47" t="s">
        <v>64</v>
      </c>
      <c r="N18" s="47" t="s">
        <v>30</v>
      </c>
      <c r="O18" s="47" t="s">
        <v>31</v>
      </c>
      <c r="P18" s="47" t="s">
        <v>4</v>
      </c>
      <c r="Q18" s="47" t="s">
        <v>9</v>
      </c>
      <c r="R18" s="47" t="s">
        <v>10</v>
      </c>
      <c r="S18" s="47" t="s">
        <v>11</v>
      </c>
      <c r="T18" s="47" t="s">
        <v>12</v>
      </c>
      <c r="U18" s="47" t="s">
        <v>32</v>
      </c>
      <c r="V18" s="47" t="s">
        <v>33</v>
      </c>
      <c r="W18" s="47" t="s">
        <v>34</v>
      </c>
      <c r="X18" s="47"/>
      <c r="Y18" s="50"/>
      <c r="Z18" s="2"/>
    </row>
    <row r="19" spans="1:26" ht="76.95" customHeight="1">
      <c r="A19" s="47"/>
      <c r="B19" s="48"/>
      <c r="C19" s="15" t="s">
        <v>5</v>
      </c>
      <c r="D19" s="15" t="s">
        <v>55</v>
      </c>
      <c r="E19" s="15" t="s">
        <v>6</v>
      </c>
      <c r="F19" s="15" t="s">
        <v>5</v>
      </c>
      <c r="G19" s="15" t="s">
        <v>13</v>
      </c>
      <c r="H19" s="15" t="s">
        <v>6</v>
      </c>
      <c r="I19" s="48"/>
      <c r="J19" s="54"/>
      <c r="K19" s="54"/>
      <c r="L19" s="54"/>
      <c r="M19" s="54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50"/>
      <c r="Z19" s="2"/>
    </row>
    <row r="20" spans="1:26" s="29" customFormat="1" ht="22.5" customHeight="1">
      <c r="A20" s="49" t="s">
        <v>15</v>
      </c>
      <c r="B20" s="49"/>
      <c r="C20" s="27"/>
      <c r="D20" s="27"/>
      <c r="E20" s="28" t="e">
        <f>D20/C20*10</f>
        <v>#DIV/0!</v>
      </c>
      <c r="F20" s="27">
        <v>0</v>
      </c>
      <c r="G20" s="27">
        <v>0</v>
      </c>
      <c r="H20" s="28" t="e">
        <f>G20/F20*10</f>
        <v>#DIV/0!</v>
      </c>
      <c r="I20" s="32"/>
      <c r="J20" s="27">
        <f>K20+L20+M20</f>
        <v>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3"/>
      <c r="W20" s="33"/>
      <c r="X20" s="27"/>
      <c r="Y20" s="30"/>
      <c r="Z20" s="31"/>
    </row>
    <row r="21" spans="1:26" s="29" customFormat="1" ht="22.5" customHeight="1">
      <c r="A21" s="49" t="s">
        <v>16</v>
      </c>
      <c r="B21" s="49"/>
      <c r="C21" s="27"/>
      <c r="D21" s="27"/>
      <c r="E21" s="28" t="e">
        <f t="shared" ref="E21:E27" si="10">D21/C21*10</f>
        <v>#DIV/0!</v>
      </c>
      <c r="F21" s="27">
        <v>0</v>
      </c>
      <c r="G21" s="27">
        <v>0</v>
      </c>
      <c r="H21" s="28" t="e">
        <f t="shared" ref="H21:H27" si="11">G21/F21*10</f>
        <v>#DIV/0!</v>
      </c>
      <c r="I21" s="27"/>
      <c r="J21" s="27">
        <f t="shared" ref="J21" si="12">K21+L21+M21</f>
        <v>0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3"/>
      <c r="W21" s="33"/>
      <c r="X21" s="27"/>
      <c r="Y21" s="30"/>
      <c r="Z21" s="31"/>
    </row>
    <row r="22" spans="1:26" s="6" customFormat="1" ht="31.2" customHeight="1">
      <c r="A22" s="46" t="s">
        <v>17</v>
      </c>
      <c r="B22" s="46"/>
      <c r="C22" s="39">
        <v>99</v>
      </c>
      <c r="D22" s="39">
        <v>75.8</v>
      </c>
      <c r="E22" s="40">
        <f t="shared" si="10"/>
        <v>7.6565656565656557</v>
      </c>
      <c r="F22" s="39">
        <v>10</v>
      </c>
      <c r="G22" s="39">
        <v>20.5</v>
      </c>
      <c r="H22" s="40">
        <f t="shared" si="11"/>
        <v>20.5</v>
      </c>
      <c r="I22" s="39">
        <v>40</v>
      </c>
      <c r="J22" s="39">
        <v>40</v>
      </c>
      <c r="K22" s="39">
        <v>40</v>
      </c>
      <c r="L22" s="39"/>
      <c r="M22" s="39"/>
      <c r="N22" s="39"/>
      <c r="O22" s="39"/>
      <c r="P22" s="39"/>
      <c r="Q22" s="39">
        <v>79</v>
      </c>
      <c r="R22" s="39">
        <v>23</v>
      </c>
      <c r="S22" s="39"/>
      <c r="T22" s="39"/>
      <c r="U22" s="39"/>
      <c r="V22" s="39">
        <v>642.70000000000005</v>
      </c>
      <c r="W22" s="39">
        <v>302.5</v>
      </c>
      <c r="X22" s="39">
        <v>23</v>
      </c>
      <c r="Y22" s="37"/>
      <c r="Z22" s="38"/>
    </row>
    <row r="23" spans="1:26" ht="28.95" customHeight="1">
      <c r="A23" s="44" t="s">
        <v>18</v>
      </c>
      <c r="B23" s="44"/>
      <c r="C23" s="16"/>
      <c r="D23" s="16"/>
      <c r="E23" s="17" t="e">
        <f t="shared" si="10"/>
        <v>#DIV/0!</v>
      </c>
      <c r="F23" s="16">
        <v>0</v>
      </c>
      <c r="G23" s="16">
        <v>0</v>
      </c>
      <c r="H23" s="17" t="e">
        <f t="shared" si="11"/>
        <v>#DIV/0!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  <c r="W23" s="16">
        <v>48</v>
      </c>
      <c r="X23" s="16">
        <v>166</v>
      </c>
      <c r="Y23" s="3"/>
      <c r="Z23" s="2"/>
    </row>
    <row r="24" spans="1:26" s="6" customFormat="1" ht="30" customHeight="1">
      <c r="A24" s="46" t="s">
        <v>19</v>
      </c>
      <c r="B24" s="46"/>
      <c r="C24" s="39">
        <v>13</v>
      </c>
      <c r="D24" s="39">
        <v>15.6</v>
      </c>
      <c r="E24" s="40">
        <f t="shared" si="10"/>
        <v>12</v>
      </c>
      <c r="F24" s="39">
        <v>0</v>
      </c>
      <c r="G24" s="39">
        <v>0</v>
      </c>
      <c r="H24" s="40" t="e">
        <f t="shared" si="11"/>
        <v>#DIV/0!</v>
      </c>
      <c r="I24" s="39">
        <v>73</v>
      </c>
      <c r="J24" s="39">
        <v>73</v>
      </c>
      <c r="K24" s="39">
        <v>73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>
        <v>9</v>
      </c>
      <c r="X24" s="39"/>
      <c r="Y24" s="37"/>
      <c r="Z24" s="38"/>
    </row>
    <row r="25" spans="1:26" ht="28.95" customHeight="1">
      <c r="A25" s="44" t="s">
        <v>20</v>
      </c>
      <c r="B25" s="44"/>
      <c r="C25" s="16"/>
      <c r="D25" s="16"/>
      <c r="E25" s="17" t="e">
        <f t="shared" si="10"/>
        <v>#DIV/0!</v>
      </c>
      <c r="F25" s="16">
        <v>0</v>
      </c>
      <c r="G25" s="16">
        <v>0</v>
      </c>
      <c r="H25" s="17" t="e">
        <f t="shared" si="11"/>
        <v>#DIV/0!</v>
      </c>
      <c r="I25" s="16"/>
      <c r="J25" s="16"/>
      <c r="K25" s="16"/>
      <c r="L25" s="16"/>
      <c r="M25" s="16"/>
      <c r="N25" s="16"/>
      <c r="O25" s="16"/>
      <c r="P25" s="16">
        <v>40</v>
      </c>
      <c r="Q25" s="16">
        <v>60</v>
      </c>
      <c r="R25" s="16">
        <v>60</v>
      </c>
      <c r="S25" s="16"/>
      <c r="T25" s="16"/>
      <c r="U25" s="16"/>
      <c r="V25" s="16">
        <v>500</v>
      </c>
      <c r="W25" s="16">
        <v>800</v>
      </c>
      <c r="X25" s="16">
        <v>700</v>
      </c>
      <c r="Y25" s="3"/>
      <c r="Z25" s="2"/>
    </row>
    <row r="26" spans="1:26" s="6" customFormat="1" ht="32.4" customHeight="1">
      <c r="A26" s="46" t="s">
        <v>21</v>
      </c>
      <c r="B26" s="46"/>
      <c r="C26" s="39">
        <v>124</v>
      </c>
      <c r="D26" s="39">
        <v>201.26</v>
      </c>
      <c r="E26" s="40">
        <f t="shared" si="10"/>
        <v>16.230645161290322</v>
      </c>
      <c r="F26" s="39">
        <v>109</v>
      </c>
      <c r="G26" s="39">
        <v>187</v>
      </c>
      <c r="H26" s="40">
        <f t="shared" si="11"/>
        <v>17.155963302752294</v>
      </c>
      <c r="I26" s="39">
        <v>972</v>
      </c>
      <c r="J26" s="39">
        <v>972</v>
      </c>
      <c r="K26" s="39">
        <v>539</v>
      </c>
      <c r="L26" s="39">
        <v>325</v>
      </c>
      <c r="M26" s="39">
        <v>108</v>
      </c>
      <c r="N26" s="39"/>
      <c r="O26" s="39"/>
      <c r="P26" s="39"/>
      <c r="Q26" s="39"/>
      <c r="R26" s="39"/>
      <c r="S26" s="39"/>
      <c r="T26" s="39"/>
      <c r="U26" s="39"/>
      <c r="V26" s="39">
        <v>1000</v>
      </c>
      <c r="W26" s="39"/>
      <c r="X26" s="39">
        <v>516</v>
      </c>
      <c r="Y26" s="37"/>
      <c r="Z26" s="38"/>
    </row>
    <row r="27" spans="1:26" ht="31.2" customHeight="1">
      <c r="A27" s="45" t="s">
        <v>22</v>
      </c>
      <c r="B27" s="45"/>
      <c r="C27" s="21">
        <f>C20+C21+C22+C23+C24+C25+C26</f>
        <v>236</v>
      </c>
      <c r="D27" s="21">
        <f>D20+D21+D22+D23+D24+D25+D26</f>
        <v>292.65999999999997</v>
      </c>
      <c r="E27" s="23">
        <f t="shared" si="10"/>
        <v>12.400847457627117</v>
      </c>
      <c r="F27" s="21">
        <f>F20+F21+F22+F23+F24+F25+F26</f>
        <v>119</v>
      </c>
      <c r="G27" s="21">
        <f>G20+G21+G22+G23+G24+G25+G26</f>
        <v>207.5</v>
      </c>
      <c r="H27" s="23">
        <f t="shared" si="11"/>
        <v>17.436974789915965</v>
      </c>
      <c r="I27" s="21">
        <f>I20+I21+I22+I23+I24+I25+I26</f>
        <v>1085</v>
      </c>
      <c r="J27" s="21">
        <f>J20+J21+J22+J23+J24+J25+J26</f>
        <v>1085</v>
      </c>
      <c r="K27" s="21">
        <f t="shared" ref="K27:W27" si="13">K20+K21+K22+K23+K24+K25+K26</f>
        <v>652</v>
      </c>
      <c r="L27" s="21">
        <f t="shared" si="13"/>
        <v>325</v>
      </c>
      <c r="M27" s="21">
        <f t="shared" si="13"/>
        <v>108</v>
      </c>
      <c r="N27" s="21">
        <f t="shared" si="13"/>
        <v>0</v>
      </c>
      <c r="O27" s="21">
        <f t="shared" si="13"/>
        <v>0</v>
      </c>
      <c r="P27" s="21">
        <f t="shared" si="13"/>
        <v>40</v>
      </c>
      <c r="Q27" s="21">
        <f t="shared" si="13"/>
        <v>139</v>
      </c>
      <c r="R27" s="21">
        <f t="shared" si="13"/>
        <v>83</v>
      </c>
      <c r="S27" s="21">
        <f t="shared" si="13"/>
        <v>0</v>
      </c>
      <c r="T27" s="21">
        <f t="shared" si="13"/>
        <v>0</v>
      </c>
      <c r="U27" s="21">
        <f t="shared" si="13"/>
        <v>0</v>
      </c>
      <c r="V27" s="21">
        <f t="shared" si="13"/>
        <v>2142.6999999999998</v>
      </c>
      <c r="W27" s="21">
        <f t="shared" si="13"/>
        <v>1159.5</v>
      </c>
      <c r="X27" s="21">
        <f t="shared" ref="X27" si="14">SUM(X20:X26)</f>
        <v>1405</v>
      </c>
      <c r="Y27" s="4"/>
      <c r="Z27" s="2"/>
    </row>
    <row r="28" spans="1:26" ht="28.95" customHeight="1">
      <c r="A28" s="44" t="s">
        <v>23</v>
      </c>
      <c r="B28" s="44"/>
      <c r="C28" s="16"/>
      <c r="D28" s="16"/>
      <c r="E28" s="17" t="e">
        <f>D28/C28*10</f>
        <v>#DIV/0!</v>
      </c>
      <c r="F28" s="16">
        <v>0</v>
      </c>
      <c r="G28" s="16">
        <v>0</v>
      </c>
      <c r="H28" s="17" t="e">
        <f>G28/F28*10</f>
        <v>#DIV/0!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30</v>
      </c>
      <c r="Y28" s="3"/>
      <c r="Z28" s="2"/>
    </row>
    <row r="29" spans="1:26" ht="30.6" customHeight="1">
      <c r="A29" s="45" t="s">
        <v>24</v>
      </c>
      <c r="B29" s="45"/>
      <c r="C29" s="21">
        <f>C27+C28</f>
        <v>236</v>
      </c>
      <c r="D29" s="21">
        <f>D27+D28</f>
        <v>292.65999999999997</v>
      </c>
      <c r="E29" s="23">
        <f>D29/C29*10</f>
        <v>12.400847457627117</v>
      </c>
      <c r="F29" s="21">
        <f>F27+F28</f>
        <v>119</v>
      </c>
      <c r="G29" s="21">
        <f>G27+G28</f>
        <v>207.5</v>
      </c>
      <c r="H29" s="23">
        <f>G29/F29*10</f>
        <v>17.436974789915965</v>
      </c>
      <c r="I29" s="21">
        <f>I27+I28</f>
        <v>1085</v>
      </c>
      <c r="J29" s="21">
        <f>J27+J28</f>
        <v>1085</v>
      </c>
      <c r="K29" s="21">
        <f t="shared" ref="K29:X29" si="15">K27+K28</f>
        <v>652</v>
      </c>
      <c r="L29" s="21">
        <f t="shared" si="15"/>
        <v>325</v>
      </c>
      <c r="M29" s="21">
        <f t="shared" si="15"/>
        <v>108</v>
      </c>
      <c r="N29" s="21">
        <f t="shared" si="15"/>
        <v>0</v>
      </c>
      <c r="O29" s="21">
        <f t="shared" si="15"/>
        <v>0</v>
      </c>
      <c r="P29" s="21">
        <f t="shared" si="15"/>
        <v>40</v>
      </c>
      <c r="Q29" s="21">
        <f t="shared" si="15"/>
        <v>139</v>
      </c>
      <c r="R29" s="21">
        <f t="shared" si="15"/>
        <v>83</v>
      </c>
      <c r="S29" s="21">
        <f t="shared" si="15"/>
        <v>0</v>
      </c>
      <c r="T29" s="21">
        <f t="shared" si="15"/>
        <v>0</v>
      </c>
      <c r="U29" s="21">
        <f t="shared" si="15"/>
        <v>0</v>
      </c>
      <c r="V29" s="21">
        <f t="shared" si="15"/>
        <v>2142.6999999999998</v>
      </c>
      <c r="W29" s="21">
        <f t="shared" si="15"/>
        <v>1159.5</v>
      </c>
      <c r="X29" s="21">
        <f t="shared" si="15"/>
        <v>1435</v>
      </c>
      <c r="Y29" s="4"/>
      <c r="Z29" s="2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Y30" s="2"/>
      <c r="Z30" s="2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2"/>
      <c r="Z31" s="2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2"/>
      <c r="Z32" s="2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</sheetData>
  <mergeCells count="49">
    <mergeCell ref="C3:C4"/>
    <mergeCell ref="D3:D4"/>
    <mergeCell ref="E3:E4"/>
    <mergeCell ref="F2:F4"/>
    <mergeCell ref="C2:E2"/>
    <mergeCell ref="S3:U3"/>
    <mergeCell ref="G3:I3"/>
    <mergeCell ref="J3:L3"/>
    <mergeCell ref="M3:O3"/>
    <mergeCell ref="P3:R3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28:B28"/>
    <mergeCell ref="A29:B29"/>
    <mergeCell ref="A23:B23"/>
    <mergeCell ref="A24:B24"/>
    <mergeCell ref="A25:B25"/>
    <mergeCell ref="A26:B26"/>
    <mergeCell ref="A27:B27"/>
  </mergeCells>
  <pageMargins left="0.11811023622047245" right="0.17" top="0.19685039370078741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zoomScale="59" zoomScaleNormal="91" zoomScaleSheetLayoutView="59" workbookViewId="0">
      <selection activeCell="J15" sqref="J15:M15"/>
    </sheetView>
  </sheetViews>
  <sheetFormatPr defaultRowHeight="14.4"/>
  <cols>
    <col min="1" max="1" width="30.88671875" customWidth="1"/>
    <col min="2" max="2" width="12.6640625" customWidth="1"/>
    <col min="4" max="4" width="11.6640625" customWidth="1"/>
    <col min="6" max="6" width="12.6640625" customWidth="1"/>
    <col min="7" max="7" width="10.33203125" customWidth="1"/>
    <col min="8" max="8" width="11.33203125" customWidth="1"/>
    <col min="9" max="9" width="13.109375" customWidth="1"/>
    <col min="10" max="10" width="10.33203125" customWidth="1"/>
    <col min="13" max="13" width="10" customWidth="1"/>
    <col min="15" max="15" width="10.44140625" customWidth="1"/>
    <col min="16" max="16" width="10.6640625" customWidth="1"/>
    <col min="17" max="17" width="11" customWidth="1"/>
    <col min="18" max="18" width="11.6640625" customWidth="1"/>
    <col min="19" max="19" width="11.109375" customWidth="1"/>
    <col min="21" max="21" width="10.33203125" customWidth="1"/>
    <col min="22" max="22" width="11.109375" customWidth="1"/>
    <col min="23" max="23" width="12.44140625" customWidth="1"/>
    <col min="24" max="24" width="11.6640625" customWidth="1"/>
  </cols>
  <sheetData>
    <row r="1" spans="1:25" ht="78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7"/>
      <c r="X1" s="67"/>
    </row>
    <row r="2" spans="1:25" ht="74.25" customHeight="1">
      <c r="A2" s="68" t="s">
        <v>56</v>
      </c>
      <c r="B2" s="68" t="s">
        <v>38</v>
      </c>
      <c r="C2" s="71" t="s">
        <v>14</v>
      </c>
      <c r="D2" s="71"/>
      <c r="E2" s="71"/>
      <c r="F2" s="72" t="s">
        <v>2</v>
      </c>
      <c r="G2" s="73" t="s">
        <v>3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65"/>
      <c r="W2" s="65"/>
      <c r="X2" s="65"/>
      <c r="Y2" s="5"/>
    </row>
    <row r="3" spans="1:25" ht="30" customHeight="1">
      <c r="A3" s="69"/>
      <c r="B3" s="69"/>
      <c r="C3" s="73" t="s">
        <v>7</v>
      </c>
      <c r="D3" s="73" t="s">
        <v>8</v>
      </c>
      <c r="E3" s="73" t="s">
        <v>1</v>
      </c>
      <c r="F3" s="72"/>
      <c r="G3" s="71" t="s">
        <v>4</v>
      </c>
      <c r="H3" s="71"/>
      <c r="I3" s="71"/>
      <c r="J3" s="71" t="s">
        <v>9</v>
      </c>
      <c r="K3" s="71"/>
      <c r="L3" s="71"/>
      <c r="M3" s="71" t="s">
        <v>10</v>
      </c>
      <c r="N3" s="71"/>
      <c r="O3" s="71"/>
      <c r="P3" s="71" t="s">
        <v>11</v>
      </c>
      <c r="Q3" s="71"/>
      <c r="R3" s="71"/>
      <c r="S3" s="71" t="s">
        <v>12</v>
      </c>
      <c r="T3" s="71"/>
      <c r="U3" s="71"/>
      <c r="V3" s="74" t="s">
        <v>35</v>
      </c>
      <c r="W3" s="75"/>
      <c r="X3" s="76"/>
      <c r="Y3" s="5"/>
    </row>
    <row r="4" spans="1:25" ht="85.2" customHeight="1">
      <c r="A4" s="70"/>
      <c r="B4" s="70"/>
      <c r="C4" s="73"/>
      <c r="D4" s="73"/>
      <c r="E4" s="73"/>
      <c r="F4" s="71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34.200000000000003" customHeight="1">
      <c r="A5" s="8" t="s">
        <v>40</v>
      </c>
      <c r="B5" s="8">
        <f t="shared" ref="B5:B10" si="0">F5/D5*10</f>
        <v>9.7692307692307683</v>
      </c>
      <c r="C5" s="8">
        <v>52</v>
      </c>
      <c r="D5" s="43">
        <f t="shared" ref="D5:D10" si="1">G5+J5+M5+P5+V5</f>
        <v>52</v>
      </c>
      <c r="E5" s="8">
        <f t="shared" ref="E5:E12" si="2">D5/C5*100</f>
        <v>100</v>
      </c>
      <c r="F5" s="43">
        <f t="shared" ref="F5:F10" si="3">H5+K5+N5+Q5+T5+W5</f>
        <v>50.8</v>
      </c>
      <c r="G5" s="25"/>
      <c r="H5" s="8"/>
      <c r="I5" s="9" t="e">
        <f t="shared" ref="I5:I10" si="4">H5/G5*10</f>
        <v>#DIV/0!</v>
      </c>
      <c r="J5" s="25">
        <v>52</v>
      </c>
      <c r="K5" s="8">
        <v>50.8</v>
      </c>
      <c r="L5" s="9">
        <f t="shared" ref="L5:L12" si="5">K5/J5*10</f>
        <v>9.7692307692307683</v>
      </c>
      <c r="M5" s="25"/>
      <c r="N5" s="8"/>
      <c r="O5" s="9" t="e">
        <f t="shared" ref="O5:O12" si="6">N5/M5*10</f>
        <v>#DIV/0!</v>
      </c>
      <c r="P5" s="8"/>
      <c r="Q5" s="8"/>
      <c r="R5" s="9" t="e">
        <f t="shared" ref="R5:R12" si="7">Q5/P5*10</f>
        <v>#DIV/0!</v>
      </c>
      <c r="S5" s="8"/>
      <c r="T5" s="8"/>
      <c r="U5" s="9" t="e">
        <f t="shared" ref="U5:U12" si="8">T5/S5*10</f>
        <v>#DIV/0!</v>
      </c>
      <c r="V5" s="8"/>
      <c r="W5" s="8"/>
      <c r="X5" s="9" t="e">
        <f t="shared" ref="X5:X12" si="9">W5/V5*10</f>
        <v>#DIV/0!</v>
      </c>
      <c r="Y5" s="5"/>
    </row>
    <row r="6" spans="1:25" ht="34.200000000000003" customHeight="1">
      <c r="A6" s="8" t="s">
        <v>43</v>
      </c>
      <c r="B6" s="35">
        <f t="shared" si="0"/>
        <v>7.3888888888888893</v>
      </c>
      <c r="C6" s="8">
        <v>288</v>
      </c>
      <c r="D6" s="43">
        <f t="shared" si="1"/>
        <v>288</v>
      </c>
      <c r="E6" s="8">
        <f t="shared" si="2"/>
        <v>100</v>
      </c>
      <c r="F6" s="43">
        <f t="shared" si="3"/>
        <v>212.8</v>
      </c>
      <c r="G6" s="25">
        <v>188</v>
      </c>
      <c r="H6" s="8">
        <v>112.8</v>
      </c>
      <c r="I6" s="9">
        <f t="shared" si="4"/>
        <v>6</v>
      </c>
      <c r="J6" s="8"/>
      <c r="K6" s="8"/>
      <c r="L6" s="9" t="e">
        <f t="shared" si="5"/>
        <v>#DIV/0!</v>
      </c>
      <c r="M6" s="25">
        <v>100</v>
      </c>
      <c r="N6" s="8">
        <v>100</v>
      </c>
      <c r="O6" s="9">
        <f t="shared" si="6"/>
        <v>10</v>
      </c>
      <c r="P6" s="8"/>
      <c r="Q6" s="8"/>
      <c r="R6" s="9" t="e">
        <f t="shared" si="7"/>
        <v>#DIV/0!</v>
      </c>
      <c r="S6" s="8"/>
      <c r="T6" s="8"/>
      <c r="U6" s="9" t="e">
        <f t="shared" si="8"/>
        <v>#DIV/0!</v>
      </c>
      <c r="V6" s="8"/>
      <c r="W6" s="8"/>
      <c r="X6" s="9" t="e">
        <f t="shared" si="9"/>
        <v>#DIV/0!</v>
      </c>
      <c r="Y6" s="5"/>
    </row>
    <row r="7" spans="1:25" ht="34.200000000000003" customHeight="1">
      <c r="A7" s="8" t="s">
        <v>42</v>
      </c>
      <c r="B7" s="8">
        <f t="shared" si="0"/>
        <v>9</v>
      </c>
      <c r="C7" s="8">
        <v>50</v>
      </c>
      <c r="D7" s="43">
        <f t="shared" si="1"/>
        <v>50</v>
      </c>
      <c r="E7" s="8">
        <f t="shared" si="2"/>
        <v>100</v>
      </c>
      <c r="F7" s="43">
        <f t="shared" si="3"/>
        <v>45</v>
      </c>
      <c r="G7" s="25">
        <v>25</v>
      </c>
      <c r="H7" s="8">
        <v>22.5</v>
      </c>
      <c r="I7" s="9">
        <f t="shared" si="4"/>
        <v>9</v>
      </c>
      <c r="J7" s="8"/>
      <c r="K7" s="8"/>
      <c r="L7" s="9" t="e">
        <f t="shared" si="5"/>
        <v>#DIV/0!</v>
      </c>
      <c r="M7" s="25">
        <v>25</v>
      </c>
      <c r="N7" s="8">
        <v>22.5</v>
      </c>
      <c r="O7" s="9">
        <f t="shared" si="6"/>
        <v>9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34.200000000000003" customHeight="1">
      <c r="A8" s="8" t="s">
        <v>54</v>
      </c>
      <c r="B8" s="8">
        <f t="shared" si="0"/>
        <v>12.872727272727271</v>
      </c>
      <c r="C8" s="8">
        <v>55</v>
      </c>
      <c r="D8" s="43">
        <f t="shared" si="1"/>
        <v>55</v>
      </c>
      <c r="E8" s="8">
        <f t="shared" si="2"/>
        <v>100</v>
      </c>
      <c r="F8" s="43">
        <f t="shared" si="3"/>
        <v>70.8</v>
      </c>
      <c r="G8" s="25">
        <v>13</v>
      </c>
      <c r="H8" s="8">
        <v>15.6</v>
      </c>
      <c r="I8" s="9">
        <f t="shared" si="4"/>
        <v>12</v>
      </c>
      <c r="J8" s="25">
        <v>12</v>
      </c>
      <c r="K8" s="8">
        <v>13.2</v>
      </c>
      <c r="L8" s="9">
        <f t="shared" si="5"/>
        <v>10.999999999999998</v>
      </c>
      <c r="M8" s="25">
        <v>30</v>
      </c>
      <c r="N8" s="8">
        <v>42</v>
      </c>
      <c r="O8" s="9">
        <f t="shared" si="6"/>
        <v>14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34.200000000000003" customHeight="1">
      <c r="A9" s="8" t="s">
        <v>61</v>
      </c>
      <c r="B9" s="8">
        <f t="shared" si="0"/>
        <v>8.8000000000000007</v>
      </c>
      <c r="C9" s="8">
        <v>200</v>
      </c>
      <c r="D9" s="43">
        <f t="shared" si="1"/>
        <v>200</v>
      </c>
      <c r="E9" s="8">
        <f t="shared" si="2"/>
        <v>100</v>
      </c>
      <c r="F9" s="43">
        <f t="shared" si="3"/>
        <v>176</v>
      </c>
      <c r="G9" s="25">
        <v>80</v>
      </c>
      <c r="H9" s="8">
        <v>56</v>
      </c>
      <c r="I9" s="9">
        <f t="shared" si="4"/>
        <v>7</v>
      </c>
      <c r="J9" s="25">
        <v>60</v>
      </c>
      <c r="K9" s="8">
        <v>60</v>
      </c>
      <c r="L9" s="9">
        <f t="shared" si="5"/>
        <v>10</v>
      </c>
      <c r="M9" s="25">
        <v>60</v>
      </c>
      <c r="N9" s="8">
        <v>60</v>
      </c>
      <c r="O9" s="9">
        <f t="shared" si="6"/>
        <v>10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34.200000000000003" customHeight="1">
      <c r="A10" s="8" t="s">
        <v>60</v>
      </c>
      <c r="B10" s="8">
        <f t="shared" si="0"/>
        <v>9.8000000000000007</v>
      </c>
      <c r="C10" s="8">
        <v>60</v>
      </c>
      <c r="D10" s="43">
        <f t="shared" si="1"/>
        <v>60</v>
      </c>
      <c r="E10" s="8">
        <f t="shared" si="2"/>
        <v>100</v>
      </c>
      <c r="F10" s="43">
        <f t="shared" si="3"/>
        <v>58.800000000000004</v>
      </c>
      <c r="G10" s="8">
        <v>20</v>
      </c>
      <c r="H10" s="8">
        <v>19.600000000000001</v>
      </c>
      <c r="I10" s="9">
        <f t="shared" si="4"/>
        <v>9.8000000000000007</v>
      </c>
      <c r="J10" s="8">
        <v>20</v>
      </c>
      <c r="K10" s="8">
        <v>19.600000000000001</v>
      </c>
      <c r="L10" s="9">
        <f t="shared" si="5"/>
        <v>9.8000000000000007</v>
      </c>
      <c r="M10" s="8">
        <v>20</v>
      </c>
      <c r="N10" s="8">
        <v>19.600000000000001</v>
      </c>
      <c r="O10" s="9">
        <f t="shared" si="6"/>
        <v>9.8000000000000007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1">
      <c r="A11" s="8"/>
      <c r="B11" s="8"/>
      <c r="C11" s="8"/>
      <c r="D11" s="36"/>
      <c r="E11" s="8"/>
      <c r="F11" s="43"/>
      <c r="G11" s="8"/>
      <c r="H11" s="8"/>
      <c r="I11" s="9"/>
      <c r="J11" s="8"/>
      <c r="K11" s="8"/>
      <c r="L11" s="9"/>
      <c r="M11" s="8"/>
      <c r="N11" s="8"/>
      <c r="O11" s="9"/>
      <c r="P11" s="8"/>
      <c r="Q11" s="8"/>
      <c r="R11" s="9"/>
      <c r="S11" s="8"/>
      <c r="T11" s="8"/>
      <c r="U11" s="9"/>
      <c r="V11" s="8"/>
      <c r="W11" s="8"/>
      <c r="X11" s="9"/>
      <c r="Y11" s="5"/>
    </row>
    <row r="12" spans="1:25" ht="21">
      <c r="A12" s="10" t="s">
        <v>52</v>
      </c>
      <c r="B12" s="34">
        <f>F12/D12*10</f>
        <v>8.712056737588652</v>
      </c>
      <c r="C12" s="10">
        <f>SUM(C5:C10)</f>
        <v>705</v>
      </c>
      <c r="D12" s="43">
        <f>SUM(D5:D10)</f>
        <v>705</v>
      </c>
      <c r="E12" s="8">
        <f t="shared" si="2"/>
        <v>100</v>
      </c>
      <c r="F12" s="43">
        <f>SUM(F5:F10)</f>
        <v>614.20000000000005</v>
      </c>
      <c r="G12" s="10">
        <f>SUM(G5:G10)</f>
        <v>326</v>
      </c>
      <c r="H12" s="10">
        <f>SUM(H5:H10)</f>
        <v>226.5</v>
      </c>
      <c r="I12" s="11">
        <f t="shared" ref="I12" si="10">H12/G12*10</f>
        <v>6.947852760736196</v>
      </c>
      <c r="J12" s="10">
        <f>SUM(J5:J10)</f>
        <v>144</v>
      </c>
      <c r="K12" s="10">
        <f>SUM(K5:K10)</f>
        <v>143.6</v>
      </c>
      <c r="L12" s="9">
        <f t="shared" si="5"/>
        <v>9.9722222222222214</v>
      </c>
      <c r="M12" s="10">
        <f>SUM(M5:M10)</f>
        <v>235</v>
      </c>
      <c r="N12" s="10">
        <f>SUM(N5:N10)</f>
        <v>244.1</v>
      </c>
      <c r="O12" s="9">
        <f t="shared" si="6"/>
        <v>10.387234042553191</v>
      </c>
      <c r="P12" s="10" t="e">
        <f>#REF!+P5+#REF!+P6+P7+P8+P9</f>
        <v>#REF!</v>
      </c>
      <c r="Q12" s="10" t="e">
        <f>#REF!+Q5+#REF!+Q6+Q7+Q8+Q9</f>
        <v>#REF!</v>
      </c>
      <c r="R12" s="9" t="e">
        <f t="shared" si="7"/>
        <v>#REF!</v>
      </c>
      <c r="S12" s="10" t="e">
        <f>#REF!+S5+#REF!+S6+S7+S8+S9</f>
        <v>#REF!</v>
      </c>
      <c r="T12" s="10" t="e">
        <f>#REF!+T5+#REF!+T6+T7+T8+T9</f>
        <v>#REF!</v>
      </c>
      <c r="U12" s="9" t="e">
        <f t="shared" si="8"/>
        <v>#REF!</v>
      </c>
      <c r="V12" s="10" t="e">
        <f>#REF!+V5+#REF!+V6+V7+V8+V9</f>
        <v>#REF!</v>
      </c>
      <c r="W12" s="10" t="e">
        <f>#REF!+W5+#REF!+W6+W7+W8+W9</f>
        <v>#REF!</v>
      </c>
      <c r="X12" s="9" t="e">
        <f t="shared" si="9"/>
        <v>#REF!</v>
      </c>
      <c r="Y12" s="5"/>
    </row>
    <row r="13" spans="1:25" ht="2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  <c r="W13" s="12"/>
      <c r="X13" s="12"/>
      <c r="Y13" s="5"/>
    </row>
    <row r="14" spans="1:25" ht="21">
      <c r="A14" s="64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5"/>
    </row>
    <row r="15" spans="1:25" ht="28.2" customHeight="1">
      <c r="A15" s="73" t="s">
        <v>0</v>
      </c>
      <c r="B15" s="77"/>
      <c r="C15" s="78" t="s">
        <v>44</v>
      </c>
      <c r="D15" s="79"/>
      <c r="E15" s="79"/>
      <c r="F15" s="79"/>
      <c r="G15" s="79"/>
      <c r="H15" s="80"/>
      <c r="I15" s="73" t="s">
        <v>57</v>
      </c>
      <c r="J15" s="73" t="s">
        <v>37</v>
      </c>
      <c r="K15" s="73"/>
      <c r="L15" s="73"/>
      <c r="M15" s="73"/>
      <c r="N15" s="73" t="s">
        <v>36</v>
      </c>
      <c r="O15" s="73"/>
      <c r="P15" s="73"/>
      <c r="Q15" s="73"/>
      <c r="R15" s="73"/>
      <c r="S15" s="73"/>
      <c r="T15" s="73"/>
      <c r="U15" s="73"/>
      <c r="V15" s="73"/>
      <c r="W15" s="73"/>
      <c r="X15" s="73" t="s">
        <v>58</v>
      </c>
      <c r="Y15" s="5"/>
    </row>
    <row r="16" spans="1:25" ht="1.5" hidden="1" customHeight="1">
      <c r="A16" s="73"/>
      <c r="B16" s="77"/>
      <c r="C16" s="81"/>
      <c r="D16" s="82"/>
      <c r="E16" s="82"/>
      <c r="F16" s="82"/>
      <c r="G16" s="82"/>
      <c r="H16" s="83"/>
      <c r="I16" s="77"/>
      <c r="J16" s="73" t="s">
        <v>27</v>
      </c>
      <c r="K16" s="73" t="s">
        <v>25</v>
      </c>
      <c r="L16" s="73" t="s">
        <v>29</v>
      </c>
      <c r="M16" s="73" t="s">
        <v>28</v>
      </c>
      <c r="N16" s="73" t="s">
        <v>30</v>
      </c>
      <c r="O16" s="73" t="s">
        <v>31</v>
      </c>
      <c r="P16" s="73" t="s">
        <v>4</v>
      </c>
      <c r="Q16" s="73" t="s">
        <v>9</v>
      </c>
      <c r="R16" s="73" t="s">
        <v>10</v>
      </c>
      <c r="S16" s="73" t="s">
        <v>11</v>
      </c>
      <c r="T16" s="73" t="s">
        <v>12</v>
      </c>
      <c r="U16" s="73" t="s">
        <v>32</v>
      </c>
      <c r="V16" s="73" t="s">
        <v>33</v>
      </c>
      <c r="W16" s="73" t="s">
        <v>34</v>
      </c>
      <c r="X16" s="73"/>
      <c r="Y16" s="5"/>
    </row>
    <row r="17" spans="1:25" ht="155.4" customHeight="1">
      <c r="A17" s="73"/>
      <c r="B17" s="77"/>
      <c r="C17" s="7" t="s">
        <v>45</v>
      </c>
      <c r="D17" s="7" t="s">
        <v>46</v>
      </c>
      <c r="E17" s="7" t="s">
        <v>47</v>
      </c>
      <c r="F17" s="7" t="s">
        <v>6</v>
      </c>
      <c r="G17" s="7" t="s">
        <v>13</v>
      </c>
      <c r="H17" s="7" t="s">
        <v>6</v>
      </c>
      <c r="I17" s="77"/>
      <c r="J17" s="65"/>
      <c r="K17" s="65"/>
      <c r="L17" s="65"/>
      <c r="M17" s="65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5"/>
    </row>
    <row r="18" spans="1:25" ht="33" customHeight="1">
      <c r="A18" s="64" t="s">
        <v>48</v>
      </c>
      <c r="B18" s="64"/>
      <c r="C18" s="8">
        <v>1</v>
      </c>
      <c r="D18" s="25"/>
      <c r="E18" s="9"/>
      <c r="F18" s="8" t="e">
        <f t="shared" ref="F18:F27" si="11">E18/D18*10</f>
        <v>#DIV/0!</v>
      </c>
      <c r="G18" s="8">
        <v>0</v>
      </c>
      <c r="H18" s="9" t="e">
        <f t="shared" ref="H18:H27" si="12">G18/F18*10</f>
        <v>#DIV/0!</v>
      </c>
      <c r="I18" s="8"/>
      <c r="J18" s="8">
        <f t="shared" ref="J18:J27" si="13">K18+L18+M18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8"/>
      <c r="Y18" s="5"/>
    </row>
    <row r="19" spans="1:25" ht="33" customHeight="1">
      <c r="A19" s="64" t="s">
        <v>49</v>
      </c>
      <c r="B19" s="64"/>
      <c r="C19" s="8"/>
      <c r="D19" s="8"/>
      <c r="E19" s="9"/>
      <c r="F19" s="8" t="e">
        <f t="shared" si="11"/>
        <v>#DIV/0!</v>
      </c>
      <c r="G19" s="8">
        <v>0</v>
      </c>
      <c r="H19" s="9" t="e">
        <f t="shared" si="12"/>
        <v>#DIV/0!</v>
      </c>
      <c r="I19" s="8"/>
      <c r="J19" s="8">
        <f t="shared" si="13"/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8"/>
      <c r="Y19" s="5"/>
    </row>
    <row r="20" spans="1:25" ht="33" customHeight="1">
      <c r="A20" s="64" t="s">
        <v>50</v>
      </c>
      <c r="B20" s="64"/>
      <c r="C20" s="8">
        <v>0.5</v>
      </c>
      <c r="D20" s="25"/>
      <c r="E20" s="9"/>
      <c r="F20" s="8" t="e">
        <f t="shared" si="11"/>
        <v>#DIV/0!</v>
      </c>
      <c r="G20" s="8">
        <v>0</v>
      </c>
      <c r="H20" s="9" t="e">
        <f t="shared" si="12"/>
        <v>#DIV/0!</v>
      </c>
      <c r="I20" s="8"/>
      <c r="J20" s="8">
        <f t="shared" si="13"/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33" customHeight="1">
      <c r="A21" s="64" t="s">
        <v>51</v>
      </c>
      <c r="B21" s="64"/>
      <c r="C21" s="8">
        <v>1</v>
      </c>
      <c r="D21" s="25"/>
      <c r="E21" s="9"/>
      <c r="F21" s="8" t="e">
        <f t="shared" si="11"/>
        <v>#DIV/0!</v>
      </c>
      <c r="G21" s="8">
        <v>0</v>
      </c>
      <c r="H21" s="9" t="e">
        <f t="shared" si="12"/>
        <v>#DIV/0!</v>
      </c>
      <c r="I21" s="8"/>
      <c r="J21" s="8">
        <f t="shared" si="13"/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33" customHeight="1">
      <c r="A22" s="84" t="s">
        <v>40</v>
      </c>
      <c r="B22" s="85"/>
      <c r="C22" s="10"/>
      <c r="D22" s="10"/>
      <c r="E22" s="10"/>
      <c r="F22" s="8" t="e">
        <f t="shared" si="11"/>
        <v>#DIV/0!</v>
      </c>
      <c r="G22" s="10"/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10"/>
      <c r="O22" s="10"/>
      <c r="P22" s="8"/>
      <c r="Q22" s="10"/>
      <c r="R22" s="10"/>
      <c r="S22" s="10"/>
      <c r="T22" s="10"/>
      <c r="U22" s="10"/>
      <c r="V22" s="10"/>
      <c r="W22" s="8"/>
      <c r="X22" s="10"/>
      <c r="Y22" s="5"/>
    </row>
    <row r="23" spans="1:25" ht="33" customHeight="1">
      <c r="A23" s="64" t="s">
        <v>43</v>
      </c>
      <c r="B23" s="64"/>
      <c r="C23" s="8"/>
      <c r="D23" s="8"/>
      <c r="E23" s="8"/>
      <c r="F23" s="8" t="e">
        <f t="shared" si="11"/>
        <v>#DIV/0!</v>
      </c>
      <c r="G23" s="8"/>
      <c r="H23" s="9" t="e">
        <f t="shared" si="12"/>
        <v>#DIV/0!</v>
      </c>
      <c r="I23" s="8"/>
      <c r="J23" s="8">
        <f t="shared" si="13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12"/>
      <c r="Y23" s="5"/>
    </row>
    <row r="24" spans="1:25" ht="33" customHeight="1">
      <c r="A24" s="84" t="s">
        <v>42</v>
      </c>
      <c r="B24" s="85"/>
      <c r="C24" s="8"/>
      <c r="D24" s="8"/>
      <c r="E24" s="8"/>
      <c r="F24" s="8" t="e">
        <f t="shared" si="11"/>
        <v>#DIV/0!</v>
      </c>
      <c r="G24" s="8"/>
      <c r="H24" s="9" t="e">
        <f t="shared" si="12"/>
        <v>#DIV/0!</v>
      </c>
      <c r="I24" s="8"/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12"/>
      <c r="Y24" s="5"/>
    </row>
    <row r="25" spans="1:25" ht="33" customHeight="1">
      <c r="A25" s="13" t="s">
        <v>41</v>
      </c>
      <c r="B25" s="14"/>
      <c r="C25" s="8"/>
      <c r="D25" s="8"/>
      <c r="E25" s="8"/>
      <c r="F25" s="8" t="e">
        <f t="shared" si="11"/>
        <v>#DIV/0!</v>
      </c>
      <c r="G25" s="8"/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12"/>
      <c r="Y25" s="5"/>
    </row>
    <row r="26" spans="1:25" ht="33" customHeight="1">
      <c r="A26" s="84" t="s">
        <v>62</v>
      </c>
      <c r="B26" s="85"/>
      <c r="C26" s="8"/>
      <c r="D26" s="8"/>
      <c r="E26" s="8"/>
      <c r="F26" s="8" t="e">
        <f t="shared" si="11"/>
        <v>#DIV/0!</v>
      </c>
      <c r="G26" s="8"/>
      <c r="H26" s="9" t="e">
        <f t="shared" si="12"/>
        <v>#DIV/0!</v>
      </c>
      <c r="I26" s="8"/>
      <c r="J26" s="8">
        <f t="shared" si="13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12">
        <v>30</v>
      </c>
      <c r="Y26" s="5"/>
    </row>
    <row r="27" spans="1:25" ht="30.6" customHeight="1">
      <c r="A27" s="63" t="s">
        <v>53</v>
      </c>
      <c r="B27" s="63"/>
      <c r="C27" s="10">
        <f>SUM(C18:C26)</f>
        <v>2.5</v>
      </c>
      <c r="D27" s="10">
        <f>SUM(D18:D26)</f>
        <v>0</v>
      </c>
      <c r="E27" s="10">
        <f>SUM(E18:E26)</f>
        <v>0</v>
      </c>
      <c r="F27" s="8" t="e">
        <f t="shared" si="11"/>
        <v>#DIV/0!</v>
      </c>
      <c r="G27" s="10"/>
      <c r="H27" s="9" t="e">
        <f t="shared" si="12"/>
        <v>#DIV/0!</v>
      </c>
      <c r="I27" s="10">
        <f>SUM(I18:I26)</f>
        <v>0</v>
      </c>
      <c r="J27" s="10">
        <f t="shared" si="13"/>
        <v>0</v>
      </c>
      <c r="K27" s="8">
        <f>SUM(K22:K26)</f>
        <v>0</v>
      </c>
      <c r="L27" s="10"/>
      <c r="M27" s="10"/>
      <c r="N27" s="10">
        <f t="shared" ref="N27:X27" si="14">SUM(N18:N26)</f>
        <v>0</v>
      </c>
      <c r="O27" s="10">
        <f t="shared" si="14"/>
        <v>0</v>
      </c>
      <c r="P27" s="10">
        <f t="shared" si="14"/>
        <v>0</v>
      </c>
      <c r="Q27" s="10">
        <f t="shared" si="14"/>
        <v>0</v>
      </c>
      <c r="R27" s="10">
        <f t="shared" si="14"/>
        <v>0</v>
      </c>
      <c r="S27" s="10">
        <f t="shared" si="14"/>
        <v>0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0</v>
      </c>
      <c r="X27" s="10">
        <f t="shared" si="14"/>
        <v>30</v>
      </c>
      <c r="Y27" s="5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6:B26"/>
    <mergeCell ref="A24:B24"/>
    <mergeCell ref="A21:B21"/>
    <mergeCell ref="A23:B23"/>
    <mergeCell ref="A22:B22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2021-09-07T09:50:07Z</cp:lastPrinted>
  <dcterms:created xsi:type="dcterms:W3CDTF">2018-08-13T09:44:55Z</dcterms:created>
  <dcterms:modified xsi:type="dcterms:W3CDTF">2021-09-07T09:50:28Z</dcterms:modified>
</cp:coreProperties>
</file>