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УБОРКА 2023\октябрь\"/>
    </mc:Choice>
  </mc:AlternateContent>
  <bookViews>
    <workbookView xWindow="0" yWindow="120" windowWidth="17220" windowHeight="7410"/>
  </bookViews>
  <sheets>
    <sheet name="СХО и КФХ" sheetId="1" r:id="rId1"/>
    <sheet name="Лист3" sheetId="3" r:id="rId2"/>
    <sheet name="КФХ" sheetId="2" r:id="rId3"/>
  </sheets>
  <definedNames>
    <definedName name="_xlnm.Print_Area" localSheetId="0">'СХО и КФХ'!$A$1:$AB$33</definedName>
  </definedNames>
  <calcPr calcId="162913"/>
</workbook>
</file>

<file path=xl/calcChain.xml><?xml version="1.0" encoding="utf-8"?>
<calcChain xmlns="http://schemas.openxmlformats.org/spreadsheetml/2006/main">
  <c r="F8" i="1" l="1"/>
  <c r="D8" i="1"/>
  <c r="AB28" i="1"/>
  <c r="E33" i="1" l="1"/>
  <c r="G33" i="1" l="1"/>
  <c r="N30" i="1" l="1"/>
  <c r="O30" i="1"/>
  <c r="P30" i="1"/>
  <c r="Q30" i="1"/>
  <c r="R30" i="1"/>
  <c r="S30" i="1"/>
  <c r="T30" i="1"/>
  <c r="U30" i="1"/>
  <c r="V30" i="1"/>
  <c r="W30" i="1"/>
  <c r="X30" i="1"/>
  <c r="Y30" i="1"/>
  <c r="Z30" i="1"/>
  <c r="L30" i="1"/>
  <c r="K30" i="1"/>
  <c r="J30" i="1"/>
  <c r="I30" i="1"/>
  <c r="E30" i="1"/>
  <c r="D30" i="1"/>
  <c r="C30" i="1"/>
  <c r="M23" i="1" l="1"/>
  <c r="M24" i="1"/>
  <c r="M25" i="1"/>
  <c r="M26" i="1"/>
  <c r="M27" i="1"/>
  <c r="M28" i="1"/>
  <c r="M30" i="1" s="1"/>
  <c r="M22" i="1"/>
  <c r="M29" i="1"/>
  <c r="M21" i="1"/>
  <c r="K24" i="1"/>
  <c r="H24" i="1"/>
  <c r="E24" i="1"/>
  <c r="AB30" i="1" l="1"/>
  <c r="R13" i="1" l="1"/>
  <c r="AA28" i="1" l="1"/>
  <c r="AA30" i="1" s="1"/>
  <c r="N28" i="1" l="1"/>
  <c r="L22" i="1" l="1"/>
  <c r="L21" i="1"/>
  <c r="L23" i="1"/>
  <c r="L26" i="1"/>
  <c r="L28" i="1" l="1"/>
  <c r="Y8" i="1"/>
  <c r="V8" i="1"/>
  <c r="S8" i="1"/>
  <c r="P8" i="1"/>
  <c r="L8" i="1"/>
  <c r="I8" i="1"/>
  <c r="B8" i="1"/>
  <c r="E8" i="1"/>
  <c r="D12" i="1"/>
  <c r="D6" i="1"/>
  <c r="F6" i="1"/>
  <c r="D7" i="1"/>
  <c r="F7" i="1"/>
  <c r="E14" i="1" l="1"/>
  <c r="F14" i="1" l="1"/>
  <c r="F9" i="1" l="1"/>
  <c r="F10" i="1"/>
  <c r="F11" i="1"/>
  <c r="F12" i="1"/>
  <c r="D9" i="1"/>
  <c r="D10" i="1"/>
  <c r="D11" i="1"/>
  <c r="H29" i="1" l="1"/>
  <c r="P7" i="1"/>
  <c r="P9" i="1"/>
  <c r="P10" i="1"/>
  <c r="P11" i="1"/>
  <c r="P12" i="1"/>
  <c r="P6" i="1"/>
  <c r="K13" i="1" l="1"/>
  <c r="J13" i="1"/>
  <c r="I7" i="1"/>
  <c r="I9" i="1"/>
  <c r="I10" i="1"/>
  <c r="I11" i="1"/>
  <c r="I12" i="1"/>
  <c r="I14" i="1"/>
  <c r="I6" i="1"/>
  <c r="H13" i="1"/>
  <c r="H15" i="1" s="1"/>
  <c r="G13" i="1"/>
  <c r="G15" i="1" s="1"/>
  <c r="I28" i="1"/>
  <c r="K22" i="1"/>
  <c r="K23" i="1"/>
  <c r="K25" i="1"/>
  <c r="K26" i="1"/>
  <c r="K27" i="1"/>
  <c r="K29" i="1"/>
  <c r="K21" i="1"/>
  <c r="G28" i="1"/>
  <c r="G30" i="1" s="1"/>
  <c r="H22" i="1"/>
  <c r="H23" i="1"/>
  <c r="H25" i="1"/>
  <c r="H26" i="1"/>
  <c r="H27" i="1"/>
  <c r="H21" i="1"/>
  <c r="I15" i="1" l="1"/>
  <c r="I13" i="1"/>
  <c r="O28" i="1"/>
  <c r="M27" i="2" l="1"/>
  <c r="R28" i="1" l="1"/>
  <c r="S28" i="1"/>
  <c r="T28" i="1"/>
  <c r="U28" i="1"/>
  <c r="V28" i="1"/>
  <c r="W28" i="1"/>
  <c r="X28" i="1"/>
  <c r="Y28" i="1"/>
  <c r="Z28" i="1"/>
  <c r="P28" i="1"/>
  <c r="J28" i="1"/>
  <c r="K28" i="1" s="1"/>
  <c r="F28" i="1"/>
  <c r="D28" i="1"/>
  <c r="C28" i="1"/>
  <c r="X13" i="1"/>
  <c r="W13" i="1"/>
  <c r="U13" i="1"/>
  <c r="T13" i="1"/>
  <c r="Q13" i="1"/>
  <c r="O13" i="1"/>
  <c r="M13" i="1"/>
  <c r="C13" i="1"/>
  <c r="H28" i="1" l="1"/>
  <c r="F30" i="1"/>
  <c r="H30" i="1" s="1"/>
  <c r="D9" i="2"/>
  <c r="E9" i="2" s="1"/>
  <c r="F9" i="2"/>
  <c r="I9" i="2"/>
  <c r="L9" i="2"/>
  <c r="O9" i="2"/>
  <c r="R9" i="2"/>
  <c r="U9" i="2"/>
  <c r="X9" i="2"/>
  <c r="B9" i="2" l="1"/>
  <c r="F10" i="2"/>
  <c r="D10" i="2"/>
  <c r="E10" i="2" s="1"/>
  <c r="N12" i="2"/>
  <c r="M12" i="2"/>
  <c r="K12" i="2"/>
  <c r="J12" i="2"/>
  <c r="G12" i="2"/>
  <c r="H12" i="2"/>
  <c r="C12" i="2"/>
  <c r="X10" i="2"/>
  <c r="U10" i="2"/>
  <c r="R10" i="2"/>
  <c r="O10" i="2"/>
  <c r="L10" i="2"/>
  <c r="I10" i="2"/>
  <c r="B10" i="2" l="1"/>
  <c r="F13" i="1" l="1"/>
  <c r="F15" i="1" s="1"/>
  <c r="X5" i="2" l="1"/>
  <c r="X6" i="2"/>
  <c r="X7" i="2"/>
  <c r="X8" i="2"/>
  <c r="U5" i="2"/>
  <c r="U6" i="2"/>
  <c r="U7" i="2"/>
  <c r="U8" i="2"/>
  <c r="R5" i="2"/>
  <c r="R6" i="2"/>
  <c r="R7" i="2"/>
  <c r="R8" i="2"/>
  <c r="O5" i="2"/>
  <c r="O6" i="2"/>
  <c r="O7" i="2"/>
  <c r="O8" i="2"/>
  <c r="L5" i="2"/>
  <c r="L6" i="2"/>
  <c r="L7" i="2"/>
  <c r="L8" i="2"/>
  <c r="I5" i="2"/>
  <c r="I6" i="2"/>
  <c r="I7" i="2"/>
  <c r="I8" i="2"/>
  <c r="X27" i="2"/>
  <c r="T27" i="2"/>
  <c r="U27" i="2"/>
  <c r="V27" i="2"/>
  <c r="W27" i="2"/>
  <c r="O27" i="2"/>
  <c r="P27" i="2"/>
  <c r="Q27" i="2"/>
  <c r="R27" i="2"/>
  <c r="S27" i="2"/>
  <c r="N27" i="2"/>
  <c r="J18" i="2"/>
  <c r="J19" i="2"/>
  <c r="J20" i="2"/>
  <c r="J21" i="2"/>
  <c r="J22" i="2"/>
  <c r="J23" i="2"/>
  <c r="J24" i="2"/>
  <c r="J25" i="2"/>
  <c r="J26" i="2"/>
  <c r="I27" i="2"/>
  <c r="F18" i="2"/>
  <c r="F19" i="2"/>
  <c r="F20" i="2"/>
  <c r="F21" i="2"/>
  <c r="F22" i="2"/>
  <c r="H22" i="2" s="1"/>
  <c r="F23" i="2"/>
  <c r="H23" i="2" s="1"/>
  <c r="F24" i="2"/>
  <c r="H24" i="2" s="1"/>
  <c r="F25" i="2"/>
  <c r="H25" i="2" s="1"/>
  <c r="F26" i="2"/>
  <c r="H26" i="2" s="1"/>
  <c r="E27" i="2"/>
  <c r="D27" i="2"/>
  <c r="C27" i="2"/>
  <c r="K27" i="2"/>
  <c r="J27" i="2" s="1"/>
  <c r="F27" i="2" l="1"/>
  <c r="H27" i="2" s="1"/>
  <c r="O12" i="2" l="1"/>
  <c r="L12" i="2"/>
  <c r="H21" i="2" l="1"/>
  <c r="H20" i="2"/>
  <c r="H19" i="2"/>
  <c r="H18" i="2"/>
  <c r="T12" i="2"/>
  <c r="S12" i="2"/>
  <c r="Q12" i="2"/>
  <c r="P12" i="2"/>
  <c r="F8" i="2"/>
  <c r="D8" i="2"/>
  <c r="E8" i="2" s="1"/>
  <c r="F7" i="2"/>
  <c r="D7" i="2"/>
  <c r="E7" i="2" s="1"/>
  <c r="F6" i="2"/>
  <c r="D6" i="2"/>
  <c r="F5" i="2"/>
  <c r="D5" i="2"/>
  <c r="E5" i="2" s="1"/>
  <c r="F12" i="2" l="1"/>
  <c r="E6" i="2"/>
  <c r="D12" i="2"/>
  <c r="E12" i="2" s="1"/>
  <c r="R12" i="2"/>
  <c r="U12" i="2"/>
  <c r="W12" i="2"/>
  <c r="V12" i="2"/>
  <c r="B5" i="2"/>
  <c r="B6" i="2"/>
  <c r="B7" i="2"/>
  <c r="B8" i="2"/>
  <c r="I12" i="2"/>
  <c r="X12" i="2" l="1"/>
  <c r="B12" i="2"/>
  <c r="E7" i="1"/>
  <c r="C15" i="1"/>
  <c r="E29" i="1"/>
  <c r="E27" i="1"/>
  <c r="E26" i="1"/>
  <c r="E25" i="1"/>
  <c r="E23" i="1"/>
  <c r="E22" i="1"/>
  <c r="E21" i="1"/>
  <c r="E9" i="1"/>
  <c r="E10" i="1"/>
  <c r="E11" i="1"/>
  <c r="E12" i="1"/>
  <c r="Y14" i="1"/>
  <c r="X15" i="1"/>
  <c r="W15" i="1"/>
  <c r="Y12" i="1"/>
  <c r="Y11" i="1"/>
  <c r="Y10" i="1"/>
  <c r="Y9" i="1"/>
  <c r="Y7" i="1"/>
  <c r="Y6" i="1"/>
  <c r="V14" i="1"/>
  <c r="U15" i="1"/>
  <c r="V12" i="1"/>
  <c r="V11" i="1"/>
  <c r="V10" i="1"/>
  <c r="V9" i="1"/>
  <c r="V7" i="1"/>
  <c r="V6" i="1"/>
  <c r="S14" i="1"/>
  <c r="Q15" i="1"/>
  <c r="S12" i="1"/>
  <c r="S11" i="1"/>
  <c r="S10" i="1"/>
  <c r="S9" i="1"/>
  <c r="S7" i="1"/>
  <c r="S6" i="1"/>
  <c r="P14" i="1"/>
  <c r="L14" i="1"/>
  <c r="K15" i="1"/>
  <c r="J15" i="1"/>
  <c r="L6" i="1"/>
  <c r="L7" i="1"/>
  <c r="L9" i="1"/>
  <c r="L10" i="1"/>
  <c r="L11" i="1"/>
  <c r="L12" i="1"/>
  <c r="E6" i="1" l="1"/>
  <c r="D13" i="1"/>
  <c r="O15" i="1"/>
  <c r="M15" i="1"/>
  <c r="B6" i="1"/>
  <c r="B14" i="1"/>
  <c r="B11" i="1"/>
  <c r="B9" i="1"/>
  <c r="B10" i="1"/>
  <c r="S13" i="1"/>
  <c r="B7" i="1"/>
  <c r="B12" i="1"/>
  <c r="E28" i="1"/>
  <c r="Y15" i="1"/>
  <c r="Y13" i="1"/>
  <c r="V15" i="1"/>
  <c r="V13" i="1"/>
  <c r="R15" i="1"/>
  <c r="S15" i="1" s="1"/>
  <c r="P13" i="1"/>
  <c r="L15" i="1"/>
  <c r="L13" i="1"/>
  <c r="P15" i="1" l="1"/>
  <c r="D15" i="1"/>
  <c r="B13" i="1"/>
  <c r="E13" i="1"/>
  <c r="E15" i="1" l="1"/>
  <c r="B15" i="1"/>
</calcChain>
</file>

<file path=xl/sharedStrings.xml><?xml version="1.0" encoding="utf-8"?>
<sst xmlns="http://schemas.openxmlformats.org/spreadsheetml/2006/main" count="168" uniqueCount="79">
  <si>
    <t>Наименование хозяйства</t>
  </si>
  <si>
    <t>%</t>
  </si>
  <si>
    <t>Намолот зерна, всего, тонн</t>
  </si>
  <si>
    <t>Яровые культуры</t>
  </si>
  <si>
    <t>пшеница</t>
  </si>
  <si>
    <t>скошено, сжато, га</t>
  </si>
  <si>
    <t>урожайность, ц/га</t>
  </si>
  <si>
    <t>план</t>
  </si>
  <si>
    <t>факт</t>
  </si>
  <si>
    <t>ячмень</t>
  </si>
  <si>
    <t>овес</t>
  </si>
  <si>
    <t>горох</t>
  </si>
  <si>
    <t>вика</t>
  </si>
  <si>
    <t>намолот зерна, тонн</t>
  </si>
  <si>
    <t>Уборка зерновых и зернобобовых, всего, га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</si>
  <si>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</si>
  <si>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</si>
  <si>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</si>
  <si>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</si>
  <si>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</si>
  <si>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</si>
  <si>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Итого по предприятиям:</t>
  </si>
  <si>
    <t>КФХ</t>
  </si>
  <si>
    <t>Всего СХП и КФХ</t>
  </si>
  <si>
    <t>рожь</t>
  </si>
  <si>
    <t>посеяно озимых, всего, в том числе:</t>
  </si>
  <si>
    <t xml:space="preserve">пшеница </t>
  </si>
  <si>
    <t>озимые тритикале</t>
  </si>
  <si>
    <t>озимая рожь</t>
  </si>
  <si>
    <t>зерносмесь, однолетка</t>
  </si>
  <si>
    <t>на фураж</t>
  </si>
  <si>
    <t>Запресовано соломы, тонн</t>
  </si>
  <si>
    <t>засыпано семян, тонн</t>
  </si>
  <si>
    <t>посев озимых, га</t>
  </si>
  <si>
    <t xml:space="preserve">Средняя урожайнось </t>
  </si>
  <si>
    <t>КФХ Мартюшев В.А.</t>
  </si>
  <si>
    <t>КХ Кадочников В.А.</t>
  </si>
  <si>
    <t>КФХ Филимонов М.П.</t>
  </si>
  <si>
    <t>картошка</t>
  </si>
  <si>
    <t>План, га</t>
  </si>
  <si>
    <t>убрано, га</t>
  </si>
  <si>
    <t>накопано, т</t>
  </si>
  <si>
    <t>КФХ Мальцева Л.В.</t>
  </si>
  <si>
    <t>КФХ Блинов А.В.</t>
  </si>
  <si>
    <t>КФЗХ Тиунова Л.П.</t>
  </si>
  <si>
    <t>КФХ Шалунцов О.С.</t>
  </si>
  <si>
    <t>Итого по КФХ:</t>
  </si>
  <si>
    <t>Итого:</t>
  </si>
  <si>
    <t>КФХ Тонков И.И.</t>
  </si>
  <si>
    <t>намолот зерна, т.</t>
  </si>
  <si>
    <t xml:space="preserve">           </t>
  </si>
  <si>
    <t>вспахано почвы под посев озимых, га</t>
  </si>
  <si>
    <t>вспашка зяби, га</t>
  </si>
  <si>
    <t>КФХ Мартюшев П.А.</t>
  </si>
  <si>
    <t>КФХ Лесникова Н.П.</t>
  </si>
  <si>
    <t>тритикали</t>
  </si>
  <si>
    <t>намолот, тонн</t>
  </si>
  <si>
    <t>тритикале</t>
  </si>
  <si>
    <t>Озимые культуры</t>
  </si>
  <si>
    <t>Засыпано семян, тонн</t>
  </si>
  <si>
    <t>Вспашка зяби, га</t>
  </si>
  <si>
    <t>в т. ч. на зерно, га</t>
  </si>
  <si>
    <t>посеяно озимых, всего, га</t>
  </si>
  <si>
    <t>на фураж, тонн</t>
  </si>
  <si>
    <t>яров. пшеница</t>
  </si>
  <si>
    <t>озим. пшеница</t>
  </si>
  <si>
    <t>Запрессовано соломы, тонн</t>
  </si>
  <si>
    <t>лен- кудряш</t>
  </si>
  <si>
    <t>СППК "Агро Такт"</t>
  </si>
  <si>
    <t>(горох и вика), оз.рожь</t>
  </si>
  <si>
    <t xml:space="preserve">в том числе на зеленый корм </t>
  </si>
  <si>
    <t>Средняя урожайность,ц/ га</t>
  </si>
  <si>
    <t>ООО АП "Заря Путино" рапс</t>
  </si>
  <si>
    <t>план, га</t>
  </si>
  <si>
    <t>намолот, т</t>
  </si>
  <si>
    <t xml:space="preserve"> сжато га</t>
  </si>
  <si>
    <t>КФЗХ Тонков И.И.</t>
  </si>
  <si>
    <t>Информация по КФХ о ходе уборки урожая, сева озимых и вспашки зяби по Верещагинскому городскому округу Пермского края                                                                              на 29.09.2023 года</t>
  </si>
  <si>
    <t>Информация о ходе уборки урожая, сева озимых и вспашки зяби по Верещагинскому городскому округу Пермского края на 02.10.2023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</si>
</sst>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4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0" fontId="5" fillId="0" borderId="1" xfId="0" applyFont="1" applyBorder="1"/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Fill="1" applyBorder="1"/>
    <xf numFmtId="0" fontId="3" fillId="0" borderId="0" xfId="0" applyFont="1" applyFill="1"/>
    <xf numFmtId="164" fontId="4" fillId="0" borderId="1" xfId="0" applyNumberFormat="1" applyFont="1" applyBorder="1"/>
    <xf numFmtId="0" fontId="4" fillId="2" borderId="1" xfId="0" applyFont="1" applyFill="1" applyBorder="1"/>
    <xf numFmtId="0" fontId="6" fillId="0" borderId="1" xfId="0" applyFont="1" applyFill="1" applyBorder="1"/>
    <xf numFmtId="2" fontId="4" fillId="0" borderId="1" xfId="0" applyNumberFormat="1" applyFont="1" applyFill="1" applyBorder="1"/>
    <xf numFmtId="164" fontId="6" fillId="2" borderId="1" xfId="0" applyNumberFormat="1" applyFont="1" applyFill="1" applyBorder="1"/>
    <xf numFmtId="0" fontId="6" fillId="2" borderId="1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11" fillId="3" borderId="0" xfId="0" applyFont="1" applyFill="1"/>
    <xf numFmtId="0" fontId="15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2" fontId="9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2" fontId="17" fillId="3" borderId="0" xfId="0" applyNumberFormat="1" applyFont="1" applyFill="1" applyBorder="1" applyAlignment="1">
      <alignment horizontal="center" vertical="center"/>
    </xf>
    <xf numFmtId="0" fontId="12" fillId="3" borderId="1" xfId="0" applyFont="1" applyFill="1" applyBorder="1"/>
    <xf numFmtId="0" fontId="9" fillId="3" borderId="0" xfId="0" applyFont="1" applyFill="1" applyBorder="1"/>
    <xf numFmtId="2" fontId="9" fillId="3" borderId="0" xfId="0" applyNumberFormat="1" applyFont="1" applyFill="1" applyBorder="1"/>
    <xf numFmtId="0" fontId="16" fillId="3" borderId="1" xfId="0" applyFont="1" applyFill="1" applyBorder="1"/>
    <xf numFmtId="2" fontId="12" fillId="3" borderId="1" xfId="0" applyNumberFormat="1" applyFont="1" applyFill="1" applyBorder="1" applyAlignment="1">
      <alignment horizontal="center" vertical="center"/>
    </xf>
    <xf numFmtId="0" fontId="17" fillId="3" borderId="0" xfId="0" applyFont="1" applyFill="1" applyBorder="1"/>
    <xf numFmtId="2" fontId="17" fillId="3" borderId="0" xfId="0" applyNumberFormat="1" applyFont="1" applyFill="1" applyBorder="1"/>
    <xf numFmtId="0" fontId="11" fillId="3" borderId="0" xfId="0" applyFont="1" applyFill="1" applyBorder="1"/>
    <xf numFmtId="0" fontId="19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21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9" fillId="3" borderId="0" xfId="0" applyFont="1" applyFill="1"/>
    <xf numFmtId="0" fontId="13" fillId="3" borderId="0" xfId="0" applyFont="1" applyFill="1"/>
    <xf numFmtId="0" fontId="20" fillId="3" borderId="0" xfId="0" applyFont="1" applyFill="1"/>
    <xf numFmtId="0" fontId="12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wrapText="1"/>
    </xf>
    <xf numFmtId="0" fontId="18" fillId="3" borderId="0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2" fontId="4" fillId="4" borderId="1" xfId="0" applyNumberFormat="1" applyFont="1" applyFill="1" applyBorder="1"/>
    <xf numFmtId="0" fontId="6" fillId="4" borderId="1" xfId="0" applyFont="1" applyFill="1" applyBorder="1"/>
    <xf numFmtId="0" fontId="2" fillId="4" borderId="0" xfId="0" applyFont="1" applyFill="1"/>
    <xf numFmtId="0" fontId="0" fillId="4" borderId="0" xfId="0" applyFill="1"/>
    <xf numFmtId="0" fontId="4" fillId="5" borderId="1" xfId="0" applyFont="1" applyFill="1" applyBorder="1"/>
    <xf numFmtId="0" fontId="6" fillId="5" borderId="1" xfId="0" applyFont="1" applyFill="1" applyBorder="1"/>
    <xf numFmtId="2" fontId="16" fillId="3" borderId="4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wrapText="1"/>
    </xf>
    <xf numFmtId="0" fontId="16" fillId="3" borderId="10" xfId="0" applyFont="1" applyFill="1" applyBorder="1" applyAlignment="1">
      <alignment wrapText="1"/>
    </xf>
    <xf numFmtId="0" fontId="16" fillId="3" borderId="5" xfId="0" applyFont="1" applyFill="1" applyBorder="1" applyAlignment="1">
      <alignment horizontal="center" vertical="center"/>
    </xf>
    <xf numFmtId="2" fontId="16" fillId="3" borderId="5" xfId="0" applyNumberFormat="1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wrapText="1"/>
    </xf>
    <xf numFmtId="0" fontId="16" fillId="3" borderId="16" xfId="0" applyFont="1" applyFill="1" applyBorder="1" applyAlignment="1">
      <alignment wrapText="1"/>
    </xf>
    <xf numFmtId="0" fontId="16" fillId="3" borderId="20" xfId="0" applyFont="1" applyFill="1" applyBorder="1" applyAlignment="1">
      <alignment horizontal="center" vertical="center"/>
    </xf>
    <xf numFmtId="2" fontId="16" fillId="3" borderId="20" xfId="0" applyNumberFormat="1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2" fontId="9" fillId="3" borderId="17" xfId="0" applyNumberFormat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wrapText="1"/>
    </xf>
    <xf numFmtId="0" fontId="13" fillId="3" borderId="0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0" fontId="18" fillId="3" borderId="0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left" wrapText="1"/>
    </xf>
    <xf numFmtId="0" fontId="12" fillId="3" borderId="4" xfId="0" applyFont="1" applyFill="1" applyBorder="1" applyAlignment="1">
      <alignment horizontal="left" wrapText="1"/>
    </xf>
    <xf numFmtId="0" fontId="16" fillId="3" borderId="2" xfId="0" applyFont="1" applyFill="1" applyBorder="1" applyAlignment="1">
      <alignment wrapText="1"/>
    </xf>
    <xf numFmtId="0" fontId="16" fillId="3" borderId="4" xfId="0" applyFont="1" applyFill="1" applyBorder="1" applyAlignment="1">
      <alignment wrapText="1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7"/>
  <sheetViews>
    <sheetView tabSelected="1" view="pageBreakPreview" zoomScale="70" zoomScaleNormal="59" zoomScaleSheetLayoutView="70" workbookViewId="0">
      <selection activeCell="AA28" sqref="AA28"/>
    </sheetView>
  </sheetViews>
  <sheetFormatPr defaultColWidth="8.7109375" defaultRowHeight="15" x14ac:dyDescent="0.25"/>
  <cols>
    <col min="1" max="1" width="34.42578125" style="20" customWidth="1"/>
    <col min="2" max="2" width="10.28515625" style="20" customWidth="1"/>
    <col min="3" max="3" width="11.5703125" style="20" customWidth="1"/>
    <col min="4" max="4" width="15.42578125" style="20" customWidth="1"/>
    <col min="5" max="5" width="12" style="20" customWidth="1"/>
    <col min="6" max="6" width="14.140625" style="20" customWidth="1"/>
    <col min="7" max="7" width="11.42578125" style="20" customWidth="1"/>
    <col min="8" max="8" width="15.7109375" style="20" customWidth="1"/>
    <col min="9" max="9" width="15" style="20" customWidth="1"/>
    <col min="10" max="10" width="15.7109375" style="20" customWidth="1"/>
    <col min="11" max="11" width="13.7109375" style="20" customWidth="1"/>
    <col min="12" max="12" width="15.7109375" style="20" customWidth="1"/>
    <col min="13" max="13" width="15.5703125" style="20" customWidth="1"/>
    <col min="14" max="14" width="11.42578125" style="20" customWidth="1"/>
    <col min="15" max="15" width="11.7109375" style="20" customWidth="1"/>
    <col min="16" max="16" width="12.42578125" style="20" customWidth="1"/>
    <col min="17" max="17" width="11" style="20" customWidth="1"/>
    <col min="18" max="18" width="10.7109375" style="20" customWidth="1"/>
    <col min="19" max="19" width="14.42578125" style="20" customWidth="1"/>
    <col min="20" max="20" width="10.7109375" style="20" customWidth="1"/>
    <col min="21" max="21" width="12.28515625" style="20" customWidth="1"/>
    <col min="22" max="22" width="11.7109375" style="20" customWidth="1"/>
    <col min="23" max="23" width="10.7109375" style="20" customWidth="1"/>
    <col min="24" max="24" width="10.28515625" style="20" customWidth="1"/>
    <col min="25" max="25" width="11.42578125" style="20" customWidth="1"/>
    <col min="26" max="26" width="11.7109375" style="20" customWidth="1"/>
    <col min="27" max="27" width="13.42578125" style="20" customWidth="1"/>
    <col min="28" max="28" width="11.42578125" style="20" customWidth="1"/>
    <col min="29" max="29" width="5.42578125" style="20" customWidth="1"/>
    <col min="30" max="16384" width="8.7109375" style="20"/>
  </cols>
  <sheetData>
    <row r="1" spans="1:30" ht="42" customHeight="1" x14ac:dyDescent="0.25">
      <c r="A1" s="93" t="s">
        <v>78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30" ht="77.25" customHeight="1" x14ac:dyDescent="0.35">
      <c r="A2" s="83" t="s">
        <v>0</v>
      </c>
      <c r="B2" s="83" t="s">
        <v>71</v>
      </c>
      <c r="C2" s="92" t="s">
        <v>14</v>
      </c>
      <c r="D2" s="92"/>
      <c r="E2" s="92"/>
      <c r="F2" s="83" t="s">
        <v>2</v>
      </c>
      <c r="G2" s="92" t="s">
        <v>3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56"/>
      <c r="AA2" s="56"/>
      <c r="AB2" s="56"/>
    </row>
    <row r="3" spans="1:30" ht="34.5" customHeight="1" x14ac:dyDescent="0.25">
      <c r="A3" s="96"/>
      <c r="B3" s="96"/>
      <c r="C3" s="92" t="s">
        <v>7</v>
      </c>
      <c r="D3" s="92" t="s">
        <v>8</v>
      </c>
      <c r="E3" s="92" t="s">
        <v>1</v>
      </c>
      <c r="F3" s="84"/>
      <c r="G3" s="92" t="s">
        <v>4</v>
      </c>
      <c r="H3" s="92"/>
      <c r="I3" s="92"/>
      <c r="J3" s="85" t="s">
        <v>9</v>
      </c>
      <c r="K3" s="85"/>
      <c r="L3" s="85"/>
      <c r="M3" s="85" t="s">
        <v>10</v>
      </c>
      <c r="N3" s="85"/>
      <c r="O3" s="85"/>
      <c r="P3" s="85"/>
      <c r="Q3" s="85" t="s">
        <v>11</v>
      </c>
      <c r="R3" s="85"/>
      <c r="S3" s="85"/>
      <c r="T3" s="85" t="s">
        <v>12</v>
      </c>
      <c r="U3" s="85"/>
      <c r="V3" s="85"/>
      <c r="W3" s="92" t="s">
        <v>67</v>
      </c>
      <c r="X3" s="92"/>
      <c r="Y3" s="92"/>
      <c r="Z3" s="95"/>
      <c r="AA3" s="95"/>
      <c r="AB3" s="95"/>
    </row>
    <row r="4" spans="1:30" ht="138.75" customHeight="1" x14ac:dyDescent="0.25">
      <c r="A4" s="97"/>
      <c r="B4" s="97"/>
      <c r="C4" s="92"/>
      <c r="D4" s="92"/>
      <c r="E4" s="92"/>
      <c r="F4" s="85"/>
      <c r="G4" s="54" t="s">
        <v>5</v>
      </c>
      <c r="H4" s="54" t="s">
        <v>49</v>
      </c>
      <c r="I4" s="54" t="s">
        <v>6</v>
      </c>
      <c r="J4" s="54" t="s">
        <v>5</v>
      </c>
      <c r="K4" s="54" t="s">
        <v>49</v>
      </c>
      <c r="L4" s="54" t="s">
        <v>6</v>
      </c>
      <c r="M4" s="54" t="s">
        <v>5</v>
      </c>
      <c r="N4" s="54"/>
      <c r="O4" s="54" t="s">
        <v>49</v>
      </c>
      <c r="P4" s="54" t="s">
        <v>6</v>
      </c>
      <c r="Q4" s="54" t="s">
        <v>5</v>
      </c>
      <c r="R4" s="54" t="s">
        <v>49</v>
      </c>
      <c r="S4" s="54" t="s">
        <v>6</v>
      </c>
      <c r="T4" s="54" t="s">
        <v>5</v>
      </c>
      <c r="U4" s="54" t="s">
        <v>13</v>
      </c>
      <c r="V4" s="54" t="s">
        <v>6</v>
      </c>
      <c r="W4" s="54" t="s">
        <v>5</v>
      </c>
      <c r="X4" s="54" t="s">
        <v>49</v>
      </c>
      <c r="Y4" s="54" t="s">
        <v>6</v>
      </c>
      <c r="Z4" s="55"/>
      <c r="AA4" s="55"/>
      <c r="AB4" s="55"/>
    </row>
    <row r="5" spans="1:30" ht="22.5" customHeight="1" x14ac:dyDescent="0.25">
      <c r="A5" s="21">
        <v>1</v>
      </c>
      <c r="B5" s="21">
        <v>2</v>
      </c>
      <c r="C5" s="22">
        <v>3</v>
      </c>
      <c r="D5" s="22">
        <v>4</v>
      </c>
      <c r="E5" s="22">
        <v>5</v>
      </c>
      <c r="F5" s="21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/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22">
        <v>19</v>
      </c>
      <c r="U5" s="22">
        <v>20</v>
      </c>
      <c r="V5" s="22">
        <v>21</v>
      </c>
      <c r="W5" s="22">
        <v>22</v>
      </c>
      <c r="X5" s="22">
        <v>23</v>
      </c>
      <c r="Y5" s="22">
        <v>24</v>
      </c>
      <c r="Z5" s="55"/>
      <c r="AA5" s="55"/>
      <c r="AB5" s="55"/>
    </row>
    <row r="6" spans="1:30" s="28" customFormat="1" ht="42" customHeight="1" x14ac:dyDescent="0.25">
      <c r="A6" s="23" t="s">
        <v>15</v>
      </c>
      <c r="B6" s="24">
        <f t="shared" ref="B6:B12" si="0">F6/D6*10</f>
        <v>24.461873638344226</v>
      </c>
      <c r="C6" s="19">
        <v>459</v>
      </c>
      <c r="D6" s="19">
        <f>G6+J6+M6+Q6+T6+W6+C21+F21+I21</f>
        <v>459</v>
      </c>
      <c r="E6" s="25">
        <f t="shared" ref="E6:E12" si="1">D6/C6*100</f>
        <v>100</v>
      </c>
      <c r="F6" s="19">
        <f>H6+K6+O6+R6+U6+X6+D21+G21+J21</f>
        <v>1122.8</v>
      </c>
      <c r="G6" s="19">
        <v>40</v>
      </c>
      <c r="H6" s="19">
        <v>92.8</v>
      </c>
      <c r="I6" s="19">
        <f>H6/G6*10</f>
        <v>23.2</v>
      </c>
      <c r="J6" s="19">
        <v>211</v>
      </c>
      <c r="K6" s="19">
        <v>519</v>
      </c>
      <c r="L6" s="24">
        <f t="shared" ref="L6:L13" si="2">K6/J6*10</f>
        <v>24.597156398104264</v>
      </c>
      <c r="M6" s="19">
        <v>35</v>
      </c>
      <c r="N6" s="19"/>
      <c r="O6" s="19">
        <v>90</v>
      </c>
      <c r="P6" s="24">
        <f>O6/M6*10</f>
        <v>25.714285714285715</v>
      </c>
      <c r="Q6" s="19">
        <v>123</v>
      </c>
      <c r="R6" s="19">
        <v>305</v>
      </c>
      <c r="S6" s="24">
        <f t="shared" ref="S6:S13" si="3">R6/Q6*10</f>
        <v>24.796747967479675</v>
      </c>
      <c r="T6" s="19">
        <v>50</v>
      </c>
      <c r="U6" s="19">
        <v>116</v>
      </c>
      <c r="V6" s="24">
        <f t="shared" ref="V6:V13" si="4">U6/T6*10</f>
        <v>23.2</v>
      </c>
      <c r="W6" s="19">
        <v>0</v>
      </c>
      <c r="X6" s="19"/>
      <c r="Y6" s="24" t="e">
        <f t="shared" ref="Y6:Y13" si="5">X6/W6*10</f>
        <v>#DIV/0!</v>
      </c>
      <c r="Z6" s="26"/>
      <c r="AA6" s="26"/>
      <c r="AB6" s="27"/>
    </row>
    <row r="7" spans="1:30" s="28" customFormat="1" ht="42" customHeight="1" x14ac:dyDescent="0.25">
      <c r="A7" s="23" t="s">
        <v>16</v>
      </c>
      <c r="B7" s="24" t="e">
        <f t="shared" si="0"/>
        <v>#DIV/0!</v>
      </c>
      <c r="C7" s="19">
        <v>0</v>
      </c>
      <c r="D7" s="19">
        <f>G7+J7+M7+Q7+W7+C22+F22+I22</f>
        <v>0</v>
      </c>
      <c r="E7" s="25" t="e">
        <f t="shared" si="1"/>
        <v>#DIV/0!</v>
      </c>
      <c r="F7" s="19">
        <f>H7+K7+O7+R7+U7+X7+D22+G22+J22</f>
        <v>0</v>
      </c>
      <c r="G7" s="19"/>
      <c r="H7" s="19"/>
      <c r="I7" s="19" t="e">
        <f t="shared" ref="I7:I15" si="6">H7/G7*10</f>
        <v>#DIV/0!</v>
      </c>
      <c r="J7" s="19"/>
      <c r="K7" s="19"/>
      <c r="L7" s="24" t="e">
        <f t="shared" si="2"/>
        <v>#DIV/0!</v>
      </c>
      <c r="M7" s="19"/>
      <c r="N7" s="19"/>
      <c r="O7" s="19"/>
      <c r="P7" s="24" t="e">
        <f t="shared" ref="P7:P12" si="7">O7/M7*10</f>
        <v>#DIV/0!</v>
      </c>
      <c r="Q7" s="19"/>
      <c r="R7" s="19"/>
      <c r="S7" s="24" t="e">
        <f t="shared" si="3"/>
        <v>#DIV/0!</v>
      </c>
      <c r="T7" s="19"/>
      <c r="U7" s="19"/>
      <c r="V7" s="24" t="e">
        <f t="shared" si="4"/>
        <v>#DIV/0!</v>
      </c>
      <c r="W7" s="19"/>
      <c r="X7" s="19"/>
      <c r="Y7" s="24" t="e">
        <f t="shared" si="5"/>
        <v>#DIV/0!</v>
      </c>
      <c r="Z7" s="26"/>
      <c r="AA7" s="26"/>
      <c r="AB7" s="27"/>
    </row>
    <row r="8" spans="1:30" s="28" customFormat="1" ht="42" customHeight="1" x14ac:dyDescent="0.25">
      <c r="A8" s="23" t="s">
        <v>68</v>
      </c>
      <c r="B8" s="24" t="e">
        <f t="shared" si="0"/>
        <v>#DIV/0!</v>
      </c>
      <c r="C8" s="19">
        <v>0</v>
      </c>
      <c r="D8" s="19">
        <f>G8+J8+M8+Q8+C23+F23+I23</f>
        <v>0</v>
      </c>
      <c r="E8" s="25" t="e">
        <f t="shared" si="1"/>
        <v>#DIV/0!</v>
      </c>
      <c r="F8" s="19">
        <f>H8+K8+O8+R8+U8+D23+G23+J23</f>
        <v>0</v>
      </c>
      <c r="G8" s="19"/>
      <c r="H8" s="19"/>
      <c r="I8" s="19" t="e">
        <f t="shared" si="6"/>
        <v>#DIV/0!</v>
      </c>
      <c r="J8" s="19"/>
      <c r="K8" s="19"/>
      <c r="L8" s="24" t="e">
        <f t="shared" si="2"/>
        <v>#DIV/0!</v>
      </c>
      <c r="M8" s="19"/>
      <c r="N8" s="19"/>
      <c r="O8" s="19"/>
      <c r="P8" s="24" t="e">
        <f t="shared" si="7"/>
        <v>#DIV/0!</v>
      </c>
      <c r="Q8" s="19"/>
      <c r="R8" s="19"/>
      <c r="S8" s="24" t="e">
        <f t="shared" si="3"/>
        <v>#DIV/0!</v>
      </c>
      <c r="T8" s="19"/>
      <c r="U8" s="19"/>
      <c r="V8" s="24" t="e">
        <f t="shared" si="4"/>
        <v>#DIV/0!</v>
      </c>
      <c r="W8" s="19">
        <v>68</v>
      </c>
      <c r="X8" s="19">
        <v>80</v>
      </c>
      <c r="Y8" s="24">
        <f t="shared" si="5"/>
        <v>11.764705882352942</v>
      </c>
      <c r="Z8" s="26"/>
      <c r="AA8" s="26"/>
      <c r="AB8" s="27"/>
    </row>
    <row r="9" spans="1:30" s="28" customFormat="1" ht="42" customHeight="1" x14ac:dyDescent="0.25">
      <c r="A9" s="23" t="s">
        <v>17</v>
      </c>
      <c r="B9" s="24">
        <f t="shared" si="0"/>
        <v>23</v>
      </c>
      <c r="C9" s="19">
        <v>200</v>
      </c>
      <c r="D9" s="19">
        <f t="shared" ref="D9" si="8">G9+J9+M9+Q9+W9+C23+F23+I23</f>
        <v>200</v>
      </c>
      <c r="E9" s="25">
        <f t="shared" si="1"/>
        <v>100</v>
      </c>
      <c r="F9" s="19">
        <f t="shared" ref="F9" si="9">H9+K9+O9+R9+U9+X9+D23+G23+J23</f>
        <v>460</v>
      </c>
      <c r="G9" s="19"/>
      <c r="H9" s="19"/>
      <c r="I9" s="19" t="e">
        <f t="shared" si="6"/>
        <v>#DIV/0!</v>
      </c>
      <c r="J9" s="19"/>
      <c r="K9" s="19"/>
      <c r="L9" s="24" t="e">
        <f t="shared" si="2"/>
        <v>#DIV/0!</v>
      </c>
      <c r="M9" s="19">
        <v>200</v>
      </c>
      <c r="N9" s="19"/>
      <c r="O9" s="19">
        <v>460</v>
      </c>
      <c r="P9" s="24">
        <f t="shared" si="7"/>
        <v>23</v>
      </c>
      <c r="Q9" s="19"/>
      <c r="R9" s="19"/>
      <c r="S9" s="24" t="e">
        <f t="shared" si="3"/>
        <v>#DIV/0!</v>
      </c>
      <c r="T9" s="19"/>
      <c r="U9" s="19"/>
      <c r="V9" s="24" t="e">
        <f t="shared" si="4"/>
        <v>#DIV/0!</v>
      </c>
      <c r="W9" s="19"/>
      <c r="X9" s="19"/>
      <c r="Y9" s="24" t="e">
        <f t="shared" si="5"/>
        <v>#DIV/0!</v>
      </c>
      <c r="Z9" s="26"/>
      <c r="AA9" s="26"/>
      <c r="AB9" s="27"/>
    </row>
    <row r="10" spans="1:30" s="28" customFormat="1" ht="42" customHeight="1" x14ac:dyDescent="0.25">
      <c r="A10" s="23" t="s">
        <v>18</v>
      </c>
      <c r="B10" s="24">
        <f t="shared" si="0"/>
        <v>15.773195876288659</v>
      </c>
      <c r="C10" s="19">
        <v>97</v>
      </c>
      <c r="D10" s="19">
        <f>G10+J10+M10+Q10+W10+C25+F25+I25</f>
        <v>97</v>
      </c>
      <c r="E10" s="25">
        <f t="shared" si="1"/>
        <v>100</v>
      </c>
      <c r="F10" s="19">
        <f>H10+K10+O10+R10+U10+X10+D25+G25+J25</f>
        <v>153</v>
      </c>
      <c r="G10" s="19">
        <v>97</v>
      </c>
      <c r="H10" s="19">
        <v>153</v>
      </c>
      <c r="I10" s="24">
        <f t="shared" si="6"/>
        <v>15.773195876288659</v>
      </c>
      <c r="J10" s="19"/>
      <c r="K10" s="19"/>
      <c r="L10" s="24" t="e">
        <f t="shared" si="2"/>
        <v>#DIV/0!</v>
      </c>
      <c r="M10" s="19"/>
      <c r="N10" s="19"/>
      <c r="O10" s="19"/>
      <c r="P10" s="24" t="e">
        <f t="shared" si="7"/>
        <v>#DIV/0!</v>
      </c>
      <c r="Q10" s="19"/>
      <c r="R10" s="19"/>
      <c r="S10" s="24" t="e">
        <f t="shared" si="3"/>
        <v>#DIV/0!</v>
      </c>
      <c r="T10" s="19"/>
      <c r="U10" s="19"/>
      <c r="V10" s="24" t="e">
        <f t="shared" si="4"/>
        <v>#DIV/0!</v>
      </c>
      <c r="W10" s="19"/>
      <c r="X10" s="19"/>
      <c r="Y10" s="24" t="e">
        <f t="shared" si="5"/>
        <v>#DIV/0!</v>
      </c>
      <c r="Z10" s="26"/>
      <c r="AA10" s="26"/>
      <c r="AB10" s="27"/>
    </row>
    <row r="11" spans="1:30" s="28" customFormat="1" ht="42" customHeight="1" x14ac:dyDescent="0.25">
      <c r="A11" s="23" t="s">
        <v>19</v>
      </c>
      <c r="B11" s="24">
        <f t="shared" si="0"/>
        <v>27.034000000000002</v>
      </c>
      <c r="C11" s="19">
        <v>500</v>
      </c>
      <c r="D11" s="19">
        <f>G11+J11+M11+Q11+W11+C26+F26+I26</f>
        <v>500</v>
      </c>
      <c r="E11" s="25">
        <f t="shared" si="1"/>
        <v>100</v>
      </c>
      <c r="F11" s="19">
        <f>H11+K11+O11+R11+U11+X11+D26+G26+J26</f>
        <v>1351.7</v>
      </c>
      <c r="G11" s="19">
        <v>200</v>
      </c>
      <c r="H11" s="19">
        <v>517</v>
      </c>
      <c r="I11" s="24">
        <f t="shared" si="6"/>
        <v>25.85</v>
      </c>
      <c r="J11" s="19">
        <v>200</v>
      </c>
      <c r="K11" s="19">
        <v>535.70000000000005</v>
      </c>
      <c r="L11" s="24">
        <f t="shared" si="2"/>
        <v>26.785</v>
      </c>
      <c r="M11" s="19">
        <v>100</v>
      </c>
      <c r="N11" s="19"/>
      <c r="O11" s="19">
        <v>299</v>
      </c>
      <c r="P11" s="24">
        <f t="shared" si="7"/>
        <v>29.900000000000002</v>
      </c>
      <c r="Q11" s="19"/>
      <c r="R11" s="19"/>
      <c r="S11" s="24" t="e">
        <f t="shared" si="3"/>
        <v>#DIV/0!</v>
      </c>
      <c r="T11" s="19"/>
      <c r="U11" s="19"/>
      <c r="V11" s="24" t="e">
        <f t="shared" si="4"/>
        <v>#DIV/0!</v>
      </c>
      <c r="W11" s="19"/>
      <c r="X11" s="19"/>
      <c r="Y11" s="24" t="e">
        <f t="shared" si="5"/>
        <v>#DIV/0!</v>
      </c>
      <c r="Z11" s="26"/>
      <c r="AA11" s="26"/>
      <c r="AB11" s="27"/>
    </row>
    <row r="12" spans="1:30" s="28" customFormat="1" ht="42" customHeight="1" x14ac:dyDescent="0.25">
      <c r="A12" s="23" t="s">
        <v>20</v>
      </c>
      <c r="B12" s="24">
        <f t="shared" si="0"/>
        <v>27.423311061618406</v>
      </c>
      <c r="C12" s="19">
        <v>2694</v>
      </c>
      <c r="D12" s="19">
        <f>G12+J12+M12+Q12+W12+C27+F27+I27</f>
        <v>2694</v>
      </c>
      <c r="E12" s="25">
        <f t="shared" si="1"/>
        <v>100</v>
      </c>
      <c r="F12" s="19">
        <f>H12+K12+O12+R12+U12+X12+D27+G27+J27</f>
        <v>7387.8399999999992</v>
      </c>
      <c r="G12" s="19">
        <v>587</v>
      </c>
      <c r="H12" s="24">
        <v>2160.1</v>
      </c>
      <c r="I12" s="24">
        <f t="shared" si="6"/>
        <v>36.798977853492332</v>
      </c>
      <c r="J12" s="19">
        <v>1360</v>
      </c>
      <c r="K12" s="19">
        <v>3480.9</v>
      </c>
      <c r="L12" s="24">
        <f t="shared" si="2"/>
        <v>25.59485294117647</v>
      </c>
      <c r="M12" s="19">
        <v>300</v>
      </c>
      <c r="N12" s="19"/>
      <c r="O12" s="19">
        <v>955.7</v>
      </c>
      <c r="P12" s="24">
        <f t="shared" si="7"/>
        <v>31.856666666666666</v>
      </c>
      <c r="Q12" s="19"/>
      <c r="R12" s="19"/>
      <c r="S12" s="24" t="e">
        <f t="shared" si="3"/>
        <v>#DIV/0!</v>
      </c>
      <c r="T12" s="19"/>
      <c r="U12" s="19"/>
      <c r="V12" s="24" t="e">
        <f t="shared" si="4"/>
        <v>#DIV/0!</v>
      </c>
      <c r="W12" s="19"/>
      <c r="X12" s="19"/>
      <c r="Y12" s="24" t="e">
        <f t="shared" si="5"/>
        <v>#DIV/0!</v>
      </c>
      <c r="Z12" s="26"/>
      <c r="AA12" s="26"/>
      <c r="AB12" s="27"/>
    </row>
    <row r="13" spans="1:30" s="28" customFormat="1" ht="42" customHeight="1" x14ac:dyDescent="0.25">
      <c r="A13" s="29" t="s">
        <v>21</v>
      </c>
      <c r="B13" s="30">
        <f>F13/D13*10</f>
        <v>26.519848101265822</v>
      </c>
      <c r="C13" s="31">
        <f>SUM(C6:C12)</f>
        <v>3950</v>
      </c>
      <c r="D13" s="31">
        <f>SUM(D6:D12)</f>
        <v>3950</v>
      </c>
      <c r="E13" s="32">
        <f>D13/C13*100</f>
        <v>100</v>
      </c>
      <c r="F13" s="32">
        <f>SUM(F6:F12)</f>
        <v>10475.34</v>
      </c>
      <c r="G13" s="32">
        <f t="shared" ref="G13:H13" si="10">SUM(G6:G12)</f>
        <v>924</v>
      </c>
      <c r="H13" s="32">
        <f t="shared" si="10"/>
        <v>2922.8999999999996</v>
      </c>
      <c r="I13" s="30">
        <f t="shared" si="6"/>
        <v>31.633116883116877</v>
      </c>
      <c r="J13" s="32">
        <f>SUM(J6:J12)</f>
        <v>1771</v>
      </c>
      <c r="K13" s="30">
        <f>SUM(K6:K12)</f>
        <v>4535.6000000000004</v>
      </c>
      <c r="L13" s="30">
        <f t="shared" si="2"/>
        <v>25.61038961038961</v>
      </c>
      <c r="M13" s="31">
        <f>SUM(M6:M12)</f>
        <v>635</v>
      </c>
      <c r="N13" s="31"/>
      <c r="O13" s="31">
        <f>SUM(O6:O12)</f>
        <v>1804.7</v>
      </c>
      <c r="P13" s="30">
        <f t="shared" ref="P13" si="11">O13/M13*10</f>
        <v>28.420472440944881</v>
      </c>
      <c r="Q13" s="31">
        <f>SUM(Q6:Q12)</f>
        <v>123</v>
      </c>
      <c r="R13" s="31">
        <f>SUM(R6:R12)</f>
        <v>305</v>
      </c>
      <c r="S13" s="30">
        <f t="shared" si="3"/>
        <v>24.796747967479675</v>
      </c>
      <c r="T13" s="31">
        <f>SUM(T6:T12)</f>
        <v>50</v>
      </c>
      <c r="U13" s="31">
        <f>SUM(U6:U12)</f>
        <v>116</v>
      </c>
      <c r="V13" s="30">
        <f t="shared" si="4"/>
        <v>23.2</v>
      </c>
      <c r="W13" s="31">
        <f>SUM(W6:W12)</f>
        <v>68</v>
      </c>
      <c r="X13" s="31">
        <f>SUM(X6:X12)</f>
        <v>80</v>
      </c>
      <c r="Y13" s="30">
        <f t="shared" si="5"/>
        <v>11.764705882352942</v>
      </c>
      <c r="Z13" s="33"/>
      <c r="AA13" s="33"/>
      <c r="AB13" s="34"/>
    </row>
    <row r="14" spans="1:30" ht="42" customHeight="1" x14ac:dyDescent="0.35">
      <c r="A14" s="35" t="s">
        <v>22</v>
      </c>
      <c r="B14" s="24">
        <f>F14/D14*10</f>
        <v>11.498993963782695</v>
      </c>
      <c r="C14" s="79">
        <v>497</v>
      </c>
      <c r="D14" s="25">
        <v>497</v>
      </c>
      <c r="E14" s="32">
        <f>D14/C14*100</f>
        <v>100</v>
      </c>
      <c r="F14" s="25">
        <f>H14+K14+O14+R14+U14+D29+G29+J29</f>
        <v>571.5</v>
      </c>
      <c r="G14" s="25">
        <v>108</v>
      </c>
      <c r="H14" s="25">
        <v>148.69999999999999</v>
      </c>
      <c r="I14" s="24">
        <f t="shared" si="6"/>
        <v>13.768518518518517</v>
      </c>
      <c r="J14" s="19">
        <v>57</v>
      </c>
      <c r="K14" s="19">
        <v>68.900000000000006</v>
      </c>
      <c r="L14" s="24">
        <f>K14/J14*10</f>
        <v>12.087719298245617</v>
      </c>
      <c r="M14" s="19">
        <v>312</v>
      </c>
      <c r="N14" s="19"/>
      <c r="O14" s="19">
        <v>313.89999999999998</v>
      </c>
      <c r="P14" s="24">
        <f>O14/M14*10</f>
        <v>10.060897435897436</v>
      </c>
      <c r="Q14" s="19"/>
      <c r="R14" s="19"/>
      <c r="S14" s="24" t="e">
        <f>R14/Q14*10</f>
        <v>#DIV/0!</v>
      </c>
      <c r="T14" s="19"/>
      <c r="U14" s="19"/>
      <c r="V14" s="24" t="e">
        <f>U14/T14*10</f>
        <v>#DIV/0!</v>
      </c>
      <c r="W14" s="19"/>
      <c r="X14" s="19"/>
      <c r="Y14" s="24" t="e">
        <f>X14/W14*10</f>
        <v>#DIV/0!</v>
      </c>
      <c r="Z14" s="36"/>
      <c r="AA14" s="36"/>
      <c r="AB14" s="37"/>
    </row>
    <row r="15" spans="1:30" ht="42" customHeight="1" x14ac:dyDescent="0.3">
      <c r="A15" s="38" t="s">
        <v>23</v>
      </c>
      <c r="B15" s="30">
        <f>F15/D15*10</f>
        <v>24.84110636384079</v>
      </c>
      <c r="C15" s="31">
        <f>C13+C14</f>
        <v>4447</v>
      </c>
      <c r="D15" s="31">
        <f>D13+D14</f>
        <v>4447</v>
      </c>
      <c r="E15" s="32">
        <f>D15/C15*100</f>
        <v>100</v>
      </c>
      <c r="F15" s="32">
        <f>F13+F14</f>
        <v>11046.84</v>
      </c>
      <c r="G15" s="32">
        <f>G13+G14</f>
        <v>1032</v>
      </c>
      <c r="H15" s="32">
        <f>H13+H14</f>
        <v>3071.5999999999995</v>
      </c>
      <c r="I15" s="39">
        <f t="shared" si="6"/>
        <v>29.763565891472865</v>
      </c>
      <c r="J15" s="31">
        <f>J13+J14</f>
        <v>1828</v>
      </c>
      <c r="K15" s="30">
        <f>K13+K14</f>
        <v>4604.5</v>
      </c>
      <c r="L15" s="30">
        <f>K15/J15*10</f>
        <v>25.188730853391682</v>
      </c>
      <c r="M15" s="31">
        <f>M13+M14</f>
        <v>947</v>
      </c>
      <c r="N15" s="31"/>
      <c r="O15" s="31">
        <f>O13+O14</f>
        <v>2118.6</v>
      </c>
      <c r="P15" s="30">
        <f>O15/M15*10</f>
        <v>22.37170010559662</v>
      </c>
      <c r="Q15" s="31">
        <f>Q13+Q14</f>
        <v>123</v>
      </c>
      <c r="R15" s="31">
        <f>R13+R14</f>
        <v>305</v>
      </c>
      <c r="S15" s="30">
        <f>R15/Q15*10</f>
        <v>24.796747967479675</v>
      </c>
      <c r="T15" s="31"/>
      <c r="U15" s="31">
        <f>U13+U14</f>
        <v>116</v>
      </c>
      <c r="V15" s="30" t="e">
        <f>U15/T15*10</f>
        <v>#DIV/0!</v>
      </c>
      <c r="W15" s="31">
        <f>W13+W14</f>
        <v>68</v>
      </c>
      <c r="X15" s="31">
        <f>X13+X14</f>
        <v>80</v>
      </c>
      <c r="Y15" s="30">
        <f>X15/W15*10</f>
        <v>11.764705882352942</v>
      </c>
      <c r="Z15" s="40"/>
      <c r="AA15" s="40"/>
      <c r="AB15" s="41"/>
    </row>
    <row r="16" spans="1:30" ht="21" x14ac:dyDescent="0.35">
      <c r="A16" s="99"/>
      <c r="B16" s="99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42"/>
      <c r="AD16" s="42"/>
    </row>
    <row r="17" spans="1:30" ht="31.5" customHeight="1" x14ac:dyDescent="0.25">
      <c r="A17" s="92" t="s">
        <v>0</v>
      </c>
      <c r="B17" s="98"/>
      <c r="C17" s="92" t="s">
        <v>58</v>
      </c>
      <c r="D17" s="92"/>
      <c r="E17" s="92"/>
      <c r="F17" s="92"/>
      <c r="G17" s="92"/>
      <c r="H17" s="92"/>
      <c r="I17" s="92"/>
      <c r="J17" s="92"/>
      <c r="K17" s="92"/>
      <c r="L17" s="92" t="s">
        <v>51</v>
      </c>
      <c r="M17" s="83" t="s">
        <v>62</v>
      </c>
      <c r="N17" s="89" t="s">
        <v>70</v>
      </c>
      <c r="O17" s="86" t="s">
        <v>61</v>
      </c>
      <c r="P17" s="87"/>
      <c r="Q17" s="88"/>
      <c r="R17" s="80" t="s">
        <v>59</v>
      </c>
      <c r="S17" s="81"/>
      <c r="T17" s="81"/>
      <c r="U17" s="81"/>
      <c r="V17" s="81"/>
      <c r="W17" s="81"/>
      <c r="X17" s="81"/>
      <c r="Y17" s="81"/>
      <c r="Z17" s="82"/>
      <c r="AA17" s="83" t="s">
        <v>66</v>
      </c>
      <c r="AB17" s="92" t="s">
        <v>60</v>
      </c>
      <c r="AC17" s="103"/>
      <c r="AD17" s="42"/>
    </row>
    <row r="18" spans="1:30" ht="37.9" customHeight="1" x14ac:dyDescent="0.25">
      <c r="A18" s="92"/>
      <c r="B18" s="98"/>
      <c r="C18" s="92" t="s">
        <v>24</v>
      </c>
      <c r="D18" s="92"/>
      <c r="E18" s="92"/>
      <c r="F18" s="92" t="s">
        <v>4</v>
      </c>
      <c r="G18" s="92"/>
      <c r="H18" s="92"/>
      <c r="I18" s="92" t="s">
        <v>57</v>
      </c>
      <c r="J18" s="92"/>
      <c r="K18" s="92"/>
      <c r="L18" s="98"/>
      <c r="M18" s="84"/>
      <c r="N18" s="90"/>
      <c r="O18" s="92" t="s">
        <v>24</v>
      </c>
      <c r="P18" s="92" t="s">
        <v>26</v>
      </c>
      <c r="Q18" s="92" t="s">
        <v>57</v>
      </c>
      <c r="R18" s="92" t="s">
        <v>57</v>
      </c>
      <c r="S18" s="92" t="s">
        <v>24</v>
      </c>
      <c r="T18" s="92" t="s">
        <v>65</v>
      </c>
      <c r="U18" s="92" t="s">
        <v>64</v>
      </c>
      <c r="V18" s="92" t="s">
        <v>9</v>
      </c>
      <c r="W18" s="92" t="s">
        <v>10</v>
      </c>
      <c r="X18" s="92" t="s">
        <v>11</v>
      </c>
      <c r="Y18" s="92" t="s">
        <v>29</v>
      </c>
      <c r="Z18" s="83" t="s">
        <v>63</v>
      </c>
      <c r="AA18" s="84"/>
      <c r="AB18" s="92"/>
      <c r="AC18" s="103"/>
      <c r="AD18" s="42"/>
    </row>
    <row r="19" spans="1:30" ht="115.5" customHeight="1" x14ac:dyDescent="0.25">
      <c r="A19" s="92"/>
      <c r="B19" s="98"/>
      <c r="C19" s="54" t="s">
        <v>5</v>
      </c>
      <c r="D19" s="54" t="s">
        <v>49</v>
      </c>
      <c r="E19" s="54" t="s">
        <v>6</v>
      </c>
      <c r="F19" s="54" t="s">
        <v>5</v>
      </c>
      <c r="G19" s="54" t="s">
        <v>56</v>
      </c>
      <c r="H19" s="54" t="s">
        <v>6</v>
      </c>
      <c r="I19" s="54" t="s">
        <v>5</v>
      </c>
      <c r="J19" s="54" t="s">
        <v>13</v>
      </c>
      <c r="K19" s="54" t="s">
        <v>6</v>
      </c>
      <c r="L19" s="98"/>
      <c r="M19" s="85"/>
      <c r="N19" s="91"/>
      <c r="O19" s="101"/>
      <c r="P19" s="101"/>
      <c r="Q19" s="101"/>
      <c r="R19" s="92"/>
      <c r="S19" s="92"/>
      <c r="T19" s="92"/>
      <c r="U19" s="92"/>
      <c r="V19" s="92"/>
      <c r="W19" s="92"/>
      <c r="X19" s="92"/>
      <c r="Y19" s="92"/>
      <c r="Z19" s="85"/>
      <c r="AA19" s="85"/>
      <c r="AB19" s="92"/>
      <c r="AC19" s="103"/>
      <c r="AD19" s="42"/>
    </row>
    <row r="20" spans="1:30" ht="21.75" customHeight="1" x14ac:dyDescent="0.25">
      <c r="A20" s="104">
        <v>25</v>
      </c>
      <c r="B20" s="105"/>
      <c r="C20" s="22">
        <v>26</v>
      </c>
      <c r="D20" s="22">
        <v>27</v>
      </c>
      <c r="E20" s="22">
        <v>28</v>
      </c>
      <c r="F20" s="22">
        <v>29</v>
      </c>
      <c r="G20" s="22">
        <v>30</v>
      </c>
      <c r="H20" s="22">
        <v>31</v>
      </c>
      <c r="I20" s="22">
        <v>32</v>
      </c>
      <c r="J20" s="22">
        <v>33</v>
      </c>
      <c r="K20" s="22">
        <v>34</v>
      </c>
      <c r="L20" s="43">
        <v>35</v>
      </c>
      <c r="M20" s="21">
        <v>36</v>
      </c>
      <c r="N20" s="21"/>
      <c r="O20" s="43">
        <v>37</v>
      </c>
      <c r="P20" s="43">
        <v>38</v>
      </c>
      <c r="Q20" s="43">
        <v>39</v>
      </c>
      <c r="R20" s="22">
        <v>40</v>
      </c>
      <c r="S20" s="22">
        <v>41</v>
      </c>
      <c r="T20" s="22">
        <v>42</v>
      </c>
      <c r="U20" s="22">
        <v>43</v>
      </c>
      <c r="V20" s="22">
        <v>44</v>
      </c>
      <c r="W20" s="22">
        <v>45</v>
      </c>
      <c r="X20" s="22">
        <v>46</v>
      </c>
      <c r="Y20" s="22">
        <v>47</v>
      </c>
      <c r="Z20" s="21">
        <v>48</v>
      </c>
      <c r="AA20" s="21">
        <v>49</v>
      </c>
      <c r="AB20" s="22">
        <v>50</v>
      </c>
      <c r="AC20" s="57"/>
      <c r="AD20" s="42"/>
    </row>
    <row r="21" spans="1:30" s="48" customFormat="1" ht="27.75" customHeight="1" x14ac:dyDescent="0.35">
      <c r="A21" s="102" t="s">
        <v>15</v>
      </c>
      <c r="B21" s="102"/>
      <c r="C21" s="19"/>
      <c r="D21" s="19"/>
      <c r="E21" s="24" t="e">
        <f t="shared" ref="E21:E28" si="12">D21/C21*10</f>
        <v>#DIV/0!</v>
      </c>
      <c r="F21" s="19"/>
      <c r="G21" s="19"/>
      <c r="H21" s="19" t="e">
        <f>G21/F21*10</f>
        <v>#DIV/0!</v>
      </c>
      <c r="I21" s="19"/>
      <c r="J21" s="19"/>
      <c r="K21" s="24" t="e">
        <f>J21/I21*10</f>
        <v>#DIV/0!</v>
      </c>
      <c r="L21" s="19">
        <f t="shared" ref="L21:L26" si="13">M21</f>
        <v>0</v>
      </c>
      <c r="M21" s="19">
        <f>O21+P21+Q21</f>
        <v>0</v>
      </c>
      <c r="N21" s="19"/>
      <c r="O21" s="19"/>
      <c r="P21" s="19"/>
      <c r="Q21" s="19"/>
      <c r="R21" s="19"/>
      <c r="S21" s="19"/>
      <c r="T21" s="19"/>
      <c r="U21" s="44"/>
      <c r="V21" s="44"/>
      <c r="W21" s="44"/>
      <c r="X21" s="19"/>
      <c r="Y21" s="19"/>
      <c r="Z21" s="45"/>
      <c r="AA21" s="45">
        <v>120</v>
      </c>
      <c r="AB21" s="19">
        <v>420</v>
      </c>
      <c r="AC21" s="46"/>
      <c r="AD21" s="47"/>
    </row>
    <row r="22" spans="1:30" s="48" customFormat="1" ht="27.75" customHeight="1" x14ac:dyDescent="0.35">
      <c r="A22" s="102" t="s">
        <v>16</v>
      </c>
      <c r="B22" s="102"/>
      <c r="C22" s="19"/>
      <c r="D22" s="19"/>
      <c r="E22" s="24" t="e">
        <f t="shared" si="12"/>
        <v>#DIV/0!</v>
      </c>
      <c r="F22" s="19"/>
      <c r="G22" s="19"/>
      <c r="H22" s="19" t="e">
        <f t="shared" ref="H22:H30" si="14">G22/F22*10</f>
        <v>#DIV/0!</v>
      </c>
      <c r="I22" s="19"/>
      <c r="J22" s="19"/>
      <c r="K22" s="24" t="e">
        <f t="shared" ref="K22:K30" si="15">J22/I22*10</f>
        <v>#DIV/0!</v>
      </c>
      <c r="L22" s="19">
        <f t="shared" si="13"/>
        <v>0</v>
      </c>
      <c r="M22" s="19">
        <f>O22+P22+Q22</f>
        <v>0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46"/>
      <c r="AD22" s="47"/>
    </row>
    <row r="23" spans="1:30" s="48" customFormat="1" ht="27.75" customHeight="1" x14ac:dyDescent="0.35">
      <c r="A23" s="102" t="s">
        <v>17</v>
      </c>
      <c r="B23" s="102"/>
      <c r="C23" s="19"/>
      <c r="D23" s="19"/>
      <c r="E23" s="24" t="e">
        <f t="shared" si="12"/>
        <v>#DIV/0!</v>
      </c>
      <c r="F23" s="19"/>
      <c r="G23" s="19"/>
      <c r="H23" s="19" t="e">
        <f t="shared" si="14"/>
        <v>#DIV/0!</v>
      </c>
      <c r="I23" s="19"/>
      <c r="J23" s="19"/>
      <c r="K23" s="24" t="e">
        <f t="shared" si="15"/>
        <v>#DIV/0!</v>
      </c>
      <c r="L23" s="19">
        <f t="shared" si="13"/>
        <v>0</v>
      </c>
      <c r="M23" s="19">
        <f t="shared" ref="M23:M26" si="16">O23+P23+Q23+N23</f>
        <v>0</v>
      </c>
      <c r="N23" s="19"/>
      <c r="O23" s="19"/>
      <c r="P23" s="19"/>
      <c r="Q23" s="19"/>
      <c r="R23" s="19"/>
      <c r="S23" s="19"/>
      <c r="T23" s="19"/>
      <c r="U23" s="19"/>
      <c r="V23" s="19"/>
      <c r="W23" s="44"/>
      <c r="X23" s="19"/>
      <c r="Y23" s="19"/>
      <c r="Z23" s="19"/>
      <c r="AA23" s="19">
        <v>74</v>
      </c>
      <c r="AB23" s="19">
        <v>120</v>
      </c>
      <c r="AC23" s="46"/>
      <c r="AD23" s="47"/>
    </row>
    <row r="24" spans="1:30" s="48" customFormat="1" ht="27.75" customHeight="1" x14ac:dyDescent="0.35">
      <c r="A24" s="109" t="s">
        <v>68</v>
      </c>
      <c r="B24" s="110"/>
      <c r="C24" s="19"/>
      <c r="D24" s="19"/>
      <c r="E24" s="24" t="e">
        <f t="shared" si="12"/>
        <v>#DIV/0!</v>
      </c>
      <c r="F24" s="19"/>
      <c r="G24" s="19"/>
      <c r="H24" s="19" t="e">
        <f t="shared" si="14"/>
        <v>#DIV/0!</v>
      </c>
      <c r="I24" s="19"/>
      <c r="J24" s="19"/>
      <c r="K24" s="24" t="e">
        <f t="shared" si="15"/>
        <v>#DIV/0!</v>
      </c>
      <c r="L24" s="19">
        <v>60</v>
      </c>
      <c r="M24" s="19">
        <f t="shared" si="16"/>
        <v>60</v>
      </c>
      <c r="N24" s="19"/>
      <c r="O24" s="19"/>
      <c r="P24" s="19"/>
      <c r="Q24" s="19">
        <v>60</v>
      </c>
      <c r="R24" s="19"/>
      <c r="S24" s="19"/>
      <c r="T24" s="19"/>
      <c r="U24" s="19"/>
      <c r="V24" s="19"/>
      <c r="W24" s="44"/>
      <c r="X24" s="19"/>
      <c r="Y24" s="19"/>
      <c r="Z24" s="19"/>
      <c r="AA24" s="19"/>
      <c r="AB24" s="19">
        <v>150</v>
      </c>
      <c r="AC24" s="46"/>
      <c r="AD24" s="47"/>
    </row>
    <row r="25" spans="1:30" s="48" customFormat="1" ht="27.75" customHeight="1" x14ac:dyDescent="0.35">
      <c r="A25" s="102" t="s">
        <v>18</v>
      </c>
      <c r="B25" s="102"/>
      <c r="C25" s="19"/>
      <c r="D25" s="19"/>
      <c r="E25" s="24" t="e">
        <f t="shared" si="12"/>
        <v>#DIV/0!</v>
      </c>
      <c r="F25" s="19"/>
      <c r="G25" s="19"/>
      <c r="H25" s="19" t="e">
        <f t="shared" si="14"/>
        <v>#DIV/0!</v>
      </c>
      <c r="I25" s="19"/>
      <c r="J25" s="19"/>
      <c r="K25" s="24" t="e">
        <f t="shared" si="15"/>
        <v>#DIV/0!</v>
      </c>
      <c r="L25" s="19">
        <v>65</v>
      </c>
      <c r="M25" s="19">
        <f t="shared" si="16"/>
        <v>65</v>
      </c>
      <c r="N25" s="19">
        <v>65</v>
      </c>
      <c r="O25" s="19"/>
      <c r="P25" s="19"/>
      <c r="Q25" s="19"/>
      <c r="R25" s="19"/>
      <c r="S25" s="19"/>
      <c r="T25" s="19"/>
      <c r="U25" s="44"/>
      <c r="V25" s="19"/>
      <c r="W25" s="44"/>
      <c r="X25" s="19"/>
      <c r="Y25" s="19"/>
      <c r="Z25" s="19"/>
      <c r="AA25" s="19">
        <v>39</v>
      </c>
      <c r="AB25" s="19">
        <v>300</v>
      </c>
      <c r="AC25" s="46"/>
      <c r="AD25" s="47"/>
    </row>
    <row r="26" spans="1:30" s="48" customFormat="1" ht="27.75" customHeight="1" x14ac:dyDescent="0.35">
      <c r="A26" s="102" t="s">
        <v>19</v>
      </c>
      <c r="B26" s="102"/>
      <c r="C26" s="19"/>
      <c r="D26" s="19"/>
      <c r="E26" s="24" t="e">
        <f t="shared" si="12"/>
        <v>#DIV/0!</v>
      </c>
      <c r="F26" s="19"/>
      <c r="G26" s="19"/>
      <c r="H26" s="19" t="e">
        <f t="shared" si="14"/>
        <v>#DIV/0!</v>
      </c>
      <c r="I26" s="19"/>
      <c r="J26" s="19"/>
      <c r="K26" s="24" t="e">
        <f t="shared" si="15"/>
        <v>#DIV/0!</v>
      </c>
      <c r="L26" s="19">
        <f t="shared" si="13"/>
        <v>0</v>
      </c>
      <c r="M26" s="19">
        <f t="shared" si="16"/>
        <v>0</v>
      </c>
      <c r="N26" s="19"/>
      <c r="O26" s="19"/>
      <c r="P26" s="19"/>
      <c r="Q26" s="19"/>
      <c r="R26" s="19"/>
      <c r="S26" s="19"/>
      <c r="T26" s="19"/>
      <c r="U26" s="44"/>
      <c r="V26" s="44"/>
      <c r="W26" s="44"/>
      <c r="X26" s="19"/>
      <c r="Y26" s="19"/>
      <c r="Z26" s="19"/>
      <c r="AA26" s="19">
        <v>871</v>
      </c>
      <c r="AB26" s="19">
        <v>1900</v>
      </c>
      <c r="AC26" s="46"/>
      <c r="AD26" s="47"/>
    </row>
    <row r="27" spans="1:30" s="48" customFormat="1" ht="27.75" customHeight="1" x14ac:dyDescent="0.35">
      <c r="A27" s="102" t="s">
        <v>20</v>
      </c>
      <c r="B27" s="102"/>
      <c r="C27" s="19"/>
      <c r="D27" s="19"/>
      <c r="E27" s="24" t="e">
        <f t="shared" si="12"/>
        <v>#DIV/0!</v>
      </c>
      <c r="F27" s="19">
        <v>361</v>
      </c>
      <c r="G27" s="19">
        <v>726.44</v>
      </c>
      <c r="H27" s="24">
        <f t="shared" si="14"/>
        <v>20.122991689750695</v>
      </c>
      <c r="I27" s="19">
        <v>86</v>
      </c>
      <c r="J27" s="19">
        <v>64.7</v>
      </c>
      <c r="K27" s="24">
        <f t="shared" si="15"/>
        <v>7.5232558139534884</v>
      </c>
      <c r="L27" s="19">
        <v>870</v>
      </c>
      <c r="M27" s="19">
        <f>N27+O27+P27+Q27</f>
        <v>870</v>
      </c>
      <c r="N27" s="19">
        <v>537</v>
      </c>
      <c r="O27" s="19"/>
      <c r="P27" s="19">
        <v>224</v>
      </c>
      <c r="Q27" s="19">
        <v>109</v>
      </c>
      <c r="R27" s="19"/>
      <c r="S27" s="19"/>
      <c r="T27" s="19"/>
      <c r="U27" s="44"/>
      <c r="V27" s="44"/>
      <c r="W27" s="44"/>
      <c r="X27" s="19"/>
      <c r="Y27" s="19"/>
      <c r="Z27" s="19"/>
      <c r="AA27" s="19"/>
      <c r="AB27" s="19">
        <v>1462</v>
      </c>
      <c r="AC27" s="46"/>
      <c r="AD27" s="47"/>
    </row>
    <row r="28" spans="1:30" s="48" customFormat="1" ht="33" customHeight="1" x14ac:dyDescent="0.3">
      <c r="A28" s="108" t="s">
        <v>21</v>
      </c>
      <c r="B28" s="108"/>
      <c r="C28" s="31">
        <f>SUM(C21:C27)</f>
        <v>0</v>
      </c>
      <c r="D28" s="31">
        <f>SUM(D21:D27)</f>
        <v>0</v>
      </c>
      <c r="E28" s="30" t="e">
        <f t="shared" si="12"/>
        <v>#DIV/0!</v>
      </c>
      <c r="F28" s="31">
        <f>SUM(F21:F27)</f>
        <v>361</v>
      </c>
      <c r="G28" s="31">
        <f>SUM(G21:G27)</f>
        <v>726.44</v>
      </c>
      <c r="H28" s="39">
        <f t="shared" si="14"/>
        <v>20.122991689750695</v>
      </c>
      <c r="I28" s="31">
        <f>SUM(I21:I27)</f>
        <v>86</v>
      </c>
      <c r="J28" s="31">
        <f>SUM(J21:J27)</f>
        <v>64.7</v>
      </c>
      <c r="K28" s="39">
        <f t="shared" si="15"/>
        <v>7.5232558139534884</v>
      </c>
      <c r="L28" s="31">
        <f>SUM(L21:L27)</f>
        <v>995</v>
      </c>
      <c r="M28" s="31">
        <f>SUM(M21:M27)</f>
        <v>995</v>
      </c>
      <c r="N28" s="31">
        <f>SUM(N21:N27)</f>
        <v>602</v>
      </c>
      <c r="O28" s="31">
        <f t="shared" ref="O28:P28" si="17">SUM(O21:O27)</f>
        <v>0</v>
      </c>
      <c r="P28" s="31">
        <f t="shared" si="17"/>
        <v>224</v>
      </c>
      <c r="Q28" s="31">
        <v>109</v>
      </c>
      <c r="R28" s="31">
        <f t="shared" ref="R28" si="18">SUM(R21:R27)</f>
        <v>0</v>
      </c>
      <c r="S28" s="31">
        <f t="shared" ref="S28" si="19">SUM(S21:S27)</f>
        <v>0</v>
      </c>
      <c r="T28" s="31">
        <f t="shared" ref="T28" si="20">SUM(T21:T27)</f>
        <v>0</v>
      </c>
      <c r="U28" s="31">
        <f t="shared" ref="U28" si="21">SUM(U21:U27)</f>
        <v>0</v>
      </c>
      <c r="V28" s="31">
        <f t="shared" ref="V28" si="22">SUM(V21:V27)</f>
        <v>0</v>
      </c>
      <c r="W28" s="31">
        <f t="shared" ref="W28" si="23">SUM(W21:W27)</f>
        <v>0</v>
      </c>
      <c r="X28" s="31">
        <f t="shared" ref="X28" si="24">SUM(X21:X27)</f>
        <v>0</v>
      </c>
      <c r="Y28" s="31">
        <f t="shared" ref="Y28" si="25">SUM(Y21:Y27)</f>
        <v>0</v>
      </c>
      <c r="Z28" s="31">
        <f t="shared" ref="Z28" si="26">SUM(Z21:Z27)</f>
        <v>0</v>
      </c>
      <c r="AA28" s="31">
        <f t="shared" ref="AA28" si="27">SUM(AA21:AA27)</f>
        <v>1104</v>
      </c>
      <c r="AB28" s="44">
        <f>SUM(AB21:AB27)</f>
        <v>4352</v>
      </c>
      <c r="AC28" s="49"/>
      <c r="AD28" s="47"/>
    </row>
    <row r="29" spans="1:30" s="48" customFormat="1" ht="27.75" customHeight="1" x14ac:dyDescent="0.35">
      <c r="A29" s="102" t="s">
        <v>22</v>
      </c>
      <c r="B29" s="102"/>
      <c r="C29" s="19">
        <v>20</v>
      </c>
      <c r="D29" s="19">
        <v>40</v>
      </c>
      <c r="E29" s="24">
        <f>D29/C29*10</f>
        <v>20</v>
      </c>
      <c r="F29" s="19"/>
      <c r="G29" s="19"/>
      <c r="H29" s="24" t="e">
        <f t="shared" si="14"/>
        <v>#DIV/0!</v>
      </c>
      <c r="I29" s="19"/>
      <c r="J29" s="19"/>
      <c r="K29" s="24" t="e">
        <f t="shared" si="15"/>
        <v>#DIV/0!</v>
      </c>
      <c r="L29" s="19">
        <v>32</v>
      </c>
      <c r="M29" s="19">
        <f>O29+P29+Q29</f>
        <v>32</v>
      </c>
      <c r="N29" s="19"/>
      <c r="O29" s="19"/>
      <c r="P29" s="19"/>
      <c r="Q29" s="19">
        <v>32</v>
      </c>
      <c r="R29" s="19"/>
      <c r="S29" s="19"/>
      <c r="T29" s="19"/>
      <c r="U29" s="19">
        <v>87</v>
      </c>
      <c r="V29" s="19">
        <v>35</v>
      </c>
      <c r="W29" s="19">
        <v>144</v>
      </c>
      <c r="X29" s="19"/>
      <c r="Y29" s="19"/>
      <c r="Z29" s="19">
        <v>89</v>
      </c>
      <c r="AA29" s="19">
        <v>34.5</v>
      </c>
      <c r="AB29" s="19">
        <v>564</v>
      </c>
      <c r="AC29" s="46"/>
      <c r="AD29" s="47"/>
    </row>
    <row r="30" spans="1:30" s="48" customFormat="1" ht="33" customHeight="1" x14ac:dyDescent="0.3">
      <c r="A30" s="111" t="s">
        <v>23</v>
      </c>
      <c r="B30" s="112"/>
      <c r="C30" s="31">
        <f>C28+C29</f>
        <v>20</v>
      </c>
      <c r="D30" s="31">
        <f>D28+D29</f>
        <v>40</v>
      </c>
      <c r="E30" s="30">
        <f>D30/C30*10</f>
        <v>20</v>
      </c>
      <c r="F30" s="31">
        <f>F28+F29</f>
        <v>361</v>
      </c>
      <c r="G30" s="31">
        <f>G28+G29</f>
        <v>726.44</v>
      </c>
      <c r="H30" s="30">
        <f t="shared" si="14"/>
        <v>20.122991689750695</v>
      </c>
      <c r="I30" s="31">
        <f>I28+I29</f>
        <v>86</v>
      </c>
      <c r="J30" s="31">
        <f>J28+J29</f>
        <v>64.7</v>
      </c>
      <c r="K30" s="30">
        <f t="shared" si="15"/>
        <v>7.5232558139534884</v>
      </c>
      <c r="L30" s="31">
        <f>L28+L29</f>
        <v>1027</v>
      </c>
      <c r="M30" s="31">
        <f>M28+M29</f>
        <v>1027</v>
      </c>
      <c r="N30" s="31">
        <f t="shared" ref="N30:AB30" si="28">N28+N29</f>
        <v>602</v>
      </c>
      <c r="O30" s="31">
        <f t="shared" si="28"/>
        <v>0</v>
      </c>
      <c r="P30" s="31">
        <f t="shared" si="28"/>
        <v>224</v>
      </c>
      <c r="Q30" s="31">
        <f t="shared" si="28"/>
        <v>141</v>
      </c>
      <c r="R30" s="31">
        <f t="shared" si="28"/>
        <v>0</v>
      </c>
      <c r="S30" s="31">
        <f t="shared" si="28"/>
        <v>0</v>
      </c>
      <c r="T30" s="31">
        <f t="shared" si="28"/>
        <v>0</v>
      </c>
      <c r="U30" s="31">
        <f t="shared" si="28"/>
        <v>87</v>
      </c>
      <c r="V30" s="31">
        <f t="shared" si="28"/>
        <v>35</v>
      </c>
      <c r="W30" s="31">
        <f t="shared" si="28"/>
        <v>144</v>
      </c>
      <c r="X30" s="31">
        <f t="shared" si="28"/>
        <v>0</v>
      </c>
      <c r="Y30" s="31">
        <f t="shared" si="28"/>
        <v>0</v>
      </c>
      <c r="Z30" s="31">
        <f t="shared" si="28"/>
        <v>89</v>
      </c>
      <c r="AA30" s="31">
        <f t="shared" si="28"/>
        <v>1138.5</v>
      </c>
      <c r="AB30" s="31">
        <f t="shared" si="28"/>
        <v>4916</v>
      </c>
      <c r="AC30" s="46"/>
      <c r="AD30" s="47"/>
    </row>
    <row r="31" spans="1:30" s="48" customFormat="1" ht="33" customHeight="1" thickBot="1" x14ac:dyDescent="0.35">
      <c r="A31" s="66"/>
      <c r="B31" s="67"/>
      <c r="C31" s="68"/>
      <c r="D31" s="68"/>
      <c r="E31" s="69"/>
      <c r="F31" s="68"/>
      <c r="G31" s="68"/>
      <c r="H31" s="30"/>
      <c r="I31" s="31"/>
      <c r="J31" s="31"/>
      <c r="K31" s="3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46"/>
      <c r="AD31" s="47"/>
    </row>
    <row r="32" spans="1:30" s="48" customFormat="1" ht="62.25" customHeight="1" x14ac:dyDescent="0.3">
      <c r="A32" s="70"/>
      <c r="B32" s="71"/>
      <c r="C32" s="75" t="s">
        <v>73</v>
      </c>
      <c r="D32" s="75" t="s">
        <v>75</v>
      </c>
      <c r="E32" s="76" t="s">
        <v>1</v>
      </c>
      <c r="F32" s="75" t="s">
        <v>74</v>
      </c>
      <c r="G32" s="77" t="s">
        <v>6</v>
      </c>
      <c r="H32" s="65"/>
      <c r="I32" s="31"/>
      <c r="J32" s="31"/>
      <c r="K32" s="30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46"/>
      <c r="AD32" s="47"/>
    </row>
    <row r="33" spans="1:30" ht="50.25" customHeight="1" thickBot="1" x14ac:dyDescent="0.3">
      <c r="A33" s="106" t="s">
        <v>72</v>
      </c>
      <c r="B33" s="107"/>
      <c r="C33" s="72">
        <v>659</v>
      </c>
      <c r="D33" s="72">
        <v>659</v>
      </c>
      <c r="E33" s="73">
        <f>D33/C33*100</f>
        <v>100</v>
      </c>
      <c r="F33" s="72">
        <v>791.48</v>
      </c>
      <c r="G33" s="74">
        <f>F33/D33*10</f>
        <v>12.0103186646434</v>
      </c>
      <c r="H33" s="65"/>
      <c r="I33" s="31"/>
      <c r="J33" s="31"/>
      <c r="K33" s="30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50"/>
      <c r="AD33" s="42"/>
    </row>
    <row r="34" spans="1:30" ht="21" x14ac:dyDescent="0.3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2"/>
      <c r="AA34" s="52"/>
      <c r="AB34" s="52"/>
      <c r="AC34" s="42"/>
      <c r="AD34" s="42"/>
    </row>
    <row r="35" spans="1:30" ht="21" x14ac:dyDescent="0.3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2"/>
      <c r="AA35" s="52"/>
      <c r="AB35" s="52"/>
      <c r="AC35" s="42"/>
      <c r="AD35" s="42"/>
    </row>
    <row r="36" spans="1:30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AC36" s="42"/>
      <c r="AD36" s="42"/>
    </row>
    <row r="37" spans="1:30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30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30" x14ac:dyDescent="0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30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30" x14ac:dyDescent="0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:30" x14ac:dyDescent="0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:30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:30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:30" x14ac:dyDescent="0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:30" x14ac:dyDescent="0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:30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:30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:25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:25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:25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5" x14ac:dyDescent="0.2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5" x14ac:dyDescent="0.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5" x14ac:dyDescent="0.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:25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:25" x14ac:dyDescent="0.2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:25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:25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:25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:25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:25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:25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:25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:25" x14ac:dyDescent="0.2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:25" x14ac:dyDescent="0.2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:25" x14ac:dyDescent="0.2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:25" x14ac:dyDescent="0.2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:25" x14ac:dyDescent="0.2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:25" x14ac:dyDescent="0.2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:25" x14ac:dyDescent="0.2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:25" x14ac:dyDescent="0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:25" x14ac:dyDescent="0.2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:25" x14ac:dyDescent="0.2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:25" x14ac:dyDescent="0.2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:25" x14ac:dyDescent="0.2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:25" x14ac:dyDescent="0.2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:25" x14ac:dyDescent="0.2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:25" x14ac:dyDescent="0.2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:25" x14ac:dyDescent="0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:25" x14ac:dyDescent="0.2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:25" x14ac:dyDescent="0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:25" x14ac:dyDescent="0.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  <row r="83" spans="1:25" x14ac:dyDescent="0.2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1:25" x14ac:dyDescent="0.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 x14ac:dyDescent="0.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 x14ac:dyDescent="0.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</row>
    <row r="87" spans="1:25" x14ac:dyDescent="0.2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</row>
    <row r="88" spans="1:25" x14ac:dyDescent="0.2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spans="1:25" x14ac:dyDescent="0.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</row>
    <row r="91" spans="1:25" x14ac:dyDescent="0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</row>
    <row r="92" spans="1:25" x14ac:dyDescent="0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</row>
    <row r="93" spans="1:25" x14ac:dyDescent="0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</row>
    <row r="94" spans="1:25" x14ac:dyDescent="0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</row>
    <row r="95" spans="1:25" x14ac:dyDescent="0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</row>
    <row r="96" spans="1:25" x14ac:dyDescent="0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</row>
    <row r="97" spans="1:25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</row>
    <row r="98" spans="1:25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</row>
    <row r="99" spans="1:25" x14ac:dyDescent="0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</row>
    <row r="100" spans="1:25" x14ac:dyDescent="0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</row>
    <row r="101" spans="1:25" x14ac:dyDescent="0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</row>
    <row r="102" spans="1:25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</row>
    <row r="103" spans="1:25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</row>
    <row r="104" spans="1:25" x14ac:dyDescent="0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</row>
    <row r="105" spans="1:25" x14ac:dyDescent="0.2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</row>
    <row r="106" spans="1:25" x14ac:dyDescent="0.2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</row>
    <row r="107" spans="1:25" x14ac:dyDescent="0.2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</row>
    <row r="108" spans="1:25" x14ac:dyDescent="0.2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</row>
    <row r="109" spans="1:25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</row>
    <row r="110" spans="1:25" x14ac:dyDescent="0.2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</row>
    <row r="111" spans="1:25" x14ac:dyDescent="0.2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</row>
    <row r="112" spans="1:25" x14ac:dyDescent="0.2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</row>
    <row r="113" spans="1:25" x14ac:dyDescent="0.2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</row>
    <row r="114" spans="1:25" x14ac:dyDescent="0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</row>
    <row r="115" spans="1:25" x14ac:dyDescent="0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</row>
    <row r="116" spans="1:25" x14ac:dyDescent="0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</row>
    <row r="117" spans="1:25" x14ac:dyDescent="0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</row>
    <row r="118" spans="1:25" x14ac:dyDescent="0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</row>
    <row r="119" spans="1:25" x14ac:dyDescent="0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</row>
    <row r="120" spans="1:25" x14ac:dyDescent="0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</row>
    <row r="121" spans="1:25" x14ac:dyDescent="0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</row>
    <row r="122" spans="1:25" x14ac:dyDescent="0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1:25" x14ac:dyDescent="0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1:25" x14ac:dyDescent="0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1:25" x14ac:dyDescent="0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1:25" x14ac:dyDescent="0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1:25" x14ac:dyDescent="0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1:25" x14ac:dyDescent="0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1:25" x14ac:dyDescent="0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1:25" x14ac:dyDescent="0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1:25" x14ac:dyDescent="0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1:25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1:25" x14ac:dyDescent="0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1:25" x14ac:dyDescent="0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1:25" x14ac:dyDescent="0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1:25" x14ac:dyDescent="0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</sheetData>
  <mergeCells count="54">
    <mergeCell ref="A29:B29"/>
    <mergeCell ref="A33:B33"/>
    <mergeCell ref="A23:B23"/>
    <mergeCell ref="A25:B25"/>
    <mergeCell ref="A26:B26"/>
    <mergeCell ref="A27:B27"/>
    <mergeCell ref="A28:B28"/>
    <mergeCell ref="A24:B24"/>
    <mergeCell ref="A30:B30"/>
    <mergeCell ref="A21:B21"/>
    <mergeCell ref="A22:B22"/>
    <mergeCell ref="AC17:AC19"/>
    <mergeCell ref="U18:U19"/>
    <mergeCell ref="V18:V19"/>
    <mergeCell ref="W18:W19"/>
    <mergeCell ref="X18:X19"/>
    <mergeCell ref="Y18:Y19"/>
    <mergeCell ref="S18:S19"/>
    <mergeCell ref="AB17:AB19"/>
    <mergeCell ref="T18:T19"/>
    <mergeCell ref="C17:K17"/>
    <mergeCell ref="C18:E18"/>
    <mergeCell ref="M17:M19"/>
    <mergeCell ref="A20:B20"/>
    <mergeCell ref="Z18:Z19"/>
    <mergeCell ref="A1:AB1"/>
    <mergeCell ref="Z3:AB3"/>
    <mergeCell ref="A2:A4"/>
    <mergeCell ref="L17:L19"/>
    <mergeCell ref="A16:AB16"/>
    <mergeCell ref="O18:O19"/>
    <mergeCell ref="B2:B4"/>
    <mergeCell ref="P18:P19"/>
    <mergeCell ref="Q18:Q19"/>
    <mergeCell ref="R18:R19"/>
    <mergeCell ref="A17:B19"/>
    <mergeCell ref="F18:H18"/>
    <mergeCell ref="I18:K18"/>
    <mergeCell ref="G3:I3"/>
    <mergeCell ref="G2:Y2"/>
    <mergeCell ref="W3:Y3"/>
    <mergeCell ref="C3:C4"/>
    <mergeCell ref="D3:D4"/>
    <mergeCell ref="E3:E4"/>
    <mergeCell ref="F2:F4"/>
    <mergeCell ref="C2:E2"/>
    <mergeCell ref="R17:Z17"/>
    <mergeCell ref="AA17:AA19"/>
    <mergeCell ref="O17:Q17"/>
    <mergeCell ref="J3:L3"/>
    <mergeCell ref="M3:P3"/>
    <mergeCell ref="Q3:S3"/>
    <mergeCell ref="T3:V3"/>
    <mergeCell ref="N17:N19"/>
  </mergeCells>
  <pageMargins left="0" right="0" top="0.19685039370078741" bottom="0.15748031496062992" header="0.11811023622047245" footer="0.11811023622047245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view="pageBreakPreview" topLeftCell="A13" zoomScale="51" zoomScaleNormal="91" zoomScaleSheetLayoutView="51" workbookViewId="0">
      <selection activeCell="Q25" sqref="Q25"/>
    </sheetView>
  </sheetViews>
  <sheetFormatPr defaultRowHeight="15" x14ac:dyDescent="0.25"/>
  <cols>
    <col min="1" max="1" width="30.7109375" customWidth="1"/>
    <col min="2" max="2" width="12.7109375" customWidth="1"/>
    <col min="4" max="4" width="11.7109375" customWidth="1"/>
    <col min="6" max="6" width="12.7109375" customWidth="1"/>
    <col min="7" max="7" width="10.28515625" customWidth="1"/>
    <col min="8" max="8" width="11.28515625" customWidth="1"/>
    <col min="9" max="9" width="13.28515625" customWidth="1"/>
    <col min="10" max="10" width="10.28515625" customWidth="1"/>
    <col min="13" max="13" width="10" customWidth="1"/>
    <col min="15" max="15" width="10.42578125" customWidth="1"/>
    <col min="16" max="16" width="10.7109375" customWidth="1"/>
    <col min="17" max="17" width="11" customWidth="1"/>
    <col min="18" max="18" width="11.7109375" customWidth="1"/>
    <col min="19" max="19" width="11.28515625" customWidth="1"/>
    <col min="21" max="21" width="10.28515625" customWidth="1"/>
    <col min="22" max="22" width="11.28515625" customWidth="1"/>
    <col min="23" max="23" width="12.42578125" customWidth="1"/>
    <col min="24" max="24" width="13.7109375" customWidth="1"/>
  </cols>
  <sheetData>
    <row r="1" spans="1:25" ht="78" customHeight="1" x14ac:dyDescent="0.4">
      <c r="A1" s="129" t="s">
        <v>77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30"/>
      <c r="W1" s="130"/>
      <c r="X1" s="130"/>
    </row>
    <row r="2" spans="1:25" ht="74.25" customHeight="1" x14ac:dyDescent="0.35">
      <c r="A2" s="131" t="s">
        <v>50</v>
      </c>
      <c r="B2" s="131" t="s">
        <v>34</v>
      </c>
      <c r="C2" s="134" t="s">
        <v>14</v>
      </c>
      <c r="D2" s="134"/>
      <c r="E2" s="134"/>
      <c r="F2" s="135" t="s">
        <v>2</v>
      </c>
      <c r="G2" s="116" t="s">
        <v>3</v>
      </c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27"/>
      <c r="W2" s="127"/>
      <c r="X2" s="127"/>
      <c r="Y2" s="2"/>
    </row>
    <row r="3" spans="1:25" ht="30" customHeight="1" x14ac:dyDescent="0.25">
      <c r="A3" s="132"/>
      <c r="B3" s="132"/>
      <c r="C3" s="116" t="s">
        <v>7</v>
      </c>
      <c r="D3" s="116" t="s">
        <v>8</v>
      </c>
      <c r="E3" s="116" t="s">
        <v>1</v>
      </c>
      <c r="F3" s="135"/>
      <c r="G3" s="134" t="s">
        <v>4</v>
      </c>
      <c r="H3" s="134"/>
      <c r="I3" s="134"/>
      <c r="J3" s="134" t="s">
        <v>9</v>
      </c>
      <c r="K3" s="134"/>
      <c r="L3" s="134"/>
      <c r="M3" s="134" t="s">
        <v>10</v>
      </c>
      <c r="N3" s="134"/>
      <c r="O3" s="134"/>
      <c r="P3" s="134" t="s">
        <v>11</v>
      </c>
      <c r="Q3" s="134"/>
      <c r="R3" s="134"/>
      <c r="S3" s="134" t="s">
        <v>12</v>
      </c>
      <c r="T3" s="134"/>
      <c r="U3" s="134"/>
      <c r="V3" s="124" t="s">
        <v>69</v>
      </c>
      <c r="W3" s="125"/>
      <c r="X3" s="126"/>
      <c r="Y3" s="2"/>
    </row>
    <row r="4" spans="1:25" ht="85.15" customHeight="1" x14ac:dyDescent="0.25">
      <c r="A4" s="133"/>
      <c r="B4" s="133"/>
      <c r="C4" s="116"/>
      <c r="D4" s="116"/>
      <c r="E4" s="116"/>
      <c r="F4" s="134"/>
      <c r="G4" s="3" t="s">
        <v>5</v>
      </c>
      <c r="H4" s="3" t="s">
        <v>13</v>
      </c>
      <c r="I4" s="3" t="s">
        <v>6</v>
      </c>
      <c r="J4" s="3" t="s">
        <v>5</v>
      </c>
      <c r="K4" s="3" t="s">
        <v>13</v>
      </c>
      <c r="L4" s="3" t="s">
        <v>6</v>
      </c>
      <c r="M4" s="3" t="s">
        <v>5</v>
      </c>
      <c r="N4" s="3" t="s">
        <v>13</v>
      </c>
      <c r="O4" s="3" t="s">
        <v>6</v>
      </c>
      <c r="P4" s="3" t="s">
        <v>5</v>
      </c>
      <c r="Q4" s="3" t="s">
        <v>13</v>
      </c>
      <c r="R4" s="3" t="s">
        <v>6</v>
      </c>
      <c r="S4" s="3" t="s">
        <v>5</v>
      </c>
      <c r="T4" s="3" t="s">
        <v>13</v>
      </c>
      <c r="U4" s="3" t="s">
        <v>6</v>
      </c>
      <c r="V4" s="3" t="s">
        <v>5</v>
      </c>
      <c r="W4" s="3" t="s">
        <v>13</v>
      </c>
      <c r="X4" s="3" t="s">
        <v>6</v>
      </c>
      <c r="Y4" s="2"/>
    </row>
    <row r="5" spans="1:25" ht="34.15" customHeight="1" x14ac:dyDescent="0.3">
      <c r="A5" s="11" t="s">
        <v>35</v>
      </c>
      <c r="B5" s="5" t="e">
        <f t="shared" ref="B5:B10" si="0">F5/D5*10</f>
        <v>#DIV/0!</v>
      </c>
      <c r="C5" s="14">
        <v>0</v>
      </c>
      <c r="D5" s="15">
        <f t="shared" ref="D5:D10" si="1">G5+J5+M5+P5+V5</f>
        <v>0</v>
      </c>
      <c r="E5" s="4" t="e">
        <f t="shared" ref="E5:E12" si="2">D5/C5*100</f>
        <v>#DIV/0!</v>
      </c>
      <c r="F5" s="15">
        <f t="shared" ref="F5:F10" si="3">H5+K5+N5+Q5+T5+W5</f>
        <v>0</v>
      </c>
      <c r="G5" s="11"/>
      <c r="H5" s="4"/>
      <c r="I5" s="5" t="e">
        <f t="shared" ref="I5:I10" si="4">H5/G5*10</f>
        <v>#DIV/0!</v>
      </c>
      <c r="J5" s="11"/>
      <c r="K5" s="11"/>
      <c r="L5" s="13" t="e">
        <f t="shared" ref="L5:L12" si="5">K5/J5*10</f>
        <v>#DIV/0!</v>
      </c>
      <c r="M5" s="11"/>
      <c r="N5" s="4"/>
      <c r="O5" s="5" t="e">
        <f t="shared" ref="O5:O12" si="6">N5/M5*10</f>
        <v>#DIV/0!</v>
      </c>
      <c r="P5" s="4"/>
      <c r="Q5" s="4"/>
      <c r="R5" s="5" t="e">
        <f t="shared" ref="R5:R12" si="7">Q5/P5*10</f>
        <v>#DIV/0!</v>
      </c>
      <c r="S5" s="4"/>
      <c r="T5" s="4"/>
      <c r="U5" s="5" t="e">
        <f t="shared" ref="U5:U12" si="8">T5/S5*10</f>
        <v>#DIV/0!</v>
      </c>
      <c r="V5" s="4"/>
      <c r="W5" s="4"/>
      <c r="X5" s="5" t="e">
        <f t="shared" ref="X5:X12" si="9">W5/V5*10</f>
        <v>#DIV/0!</v>
      </c>
      <c r="Y5" s="2"/>
    </row>
    <row r="6" spans="1:25" ht="34.15" customHeight="1" x14ac:dyDescent="0.3">
      <c r="A6" s="11" t="s">
        <v>37</v>
      </c>
      <c r="B6" s="13">
        <f t="shared" si="0"/>
        <v>8.029556650246306</v>
      </c>
      <c r="C6" s="63">
        <v>288</v>
      </c>
      <c r="D6" s="64">
        <f t="shared" si="1"/>
        <v>203</v>
      </c>
      <c r="E6" s="4">
        <f t="shared" si="2"/>
        <v>70.486111111111114</v>
      </c>
      <c r="F6" s="15">
        <f t="shared" si="3"/>
        <v>163</v>
      </c>
      <c r="G6" s="11"/>
      <c r="H6" s="11"/>
      <c r="I6" s="13" t="e">
        <f t="shared" si="4"/>
        <v>#DIV/0!</v>
      </c>
      <c r="J6" s="4"/>
      <c r="K6" s="4"/>
      <c r="L6" s="5" t="e">
        <f t="shared" si="5"/>
        <v>#DIV/0!</v>
      </c>
      <c r="M6" s="11">
        <v>203</v>
      </c>
      <c r="N6" s="11">
        <v>163</v>
      </c>
      <c r="O6" s="5">
        <f t="shared" si="6"/>
        <v>8.029556650246306</v>
      </c>
      <c r="P6" s="4"/>
      <c r="Q6" s="4"/>
      <c r="R6" s="5" t="e">
        <f t="shared" si="7"/>
        <v>#DIV/0!</v>
      </c>
      <c r="S6" s="4"/>
      <c r="T6" s="4"/>
      <c r="U6" s="5" t="e">
        <f t="shared" si="8"/>
        <v>#DIV/0!</v>
      </c>
      <c r="V6" s="4"/>
      <c r="W6" s="4"/>
      <c r="X6" s="5" t="e">
        <f t="shared" si="9"/>
        <v>#DIV/0!</v>
      </c>
      <c r="Y6" s="2"/>
    </row>
    <row r="7" spans="1:25" ht="34.15" customHeight="1" x14ac:dyDescent="0.3">
      <c r="A7" s="11" t="s">
        <v>36</v>
      </c>
      <c r="B7" s="4">
        <f t="shared" si="0"/>
        <v>15</v>
      </c>
      <c r="C7" s="14">
        <v>50</v>
      </c>
      <c r="D7" s="64">
        <f t="shared" si="1"/>
        <v>50</v>
      </c>
      <c r="E7" s="4">
        <f t="shared" si="2"/>
        <v>100</v>
      </c>
      <c r="F7" s="15">
        <f t="shared" si="3"/>
        <v>75</v>
      </c>
      <c r="G7" s="11">
        <v>25</v>
      </c>
      <c r="H7" s="11">
        <v>37.5</v>
      </c>
      <c r="I7" s="5">
        <f t="shared" si="4"/>
        <v>15</v>
      </c>
      <c r="J7" s="4"/>
      <c r="K7" s="4"/>
      <c r="L7" s="5" t="e">
        <f t="shared" si="5"/>
        <v>#DIV/0!</v>
      </c>
      <c r="M7" s="11">
        <v>25</v>
      </c>
      <c r="N7" s="11">
        <v>37.5</v>
      </c>
      <c r="O7" s="5">
        <f t="shared" si="6"/>
        <v>15</v>
      </c>
      <c r="P7" s="4"/>
      <c r="Q7" s="4"/>
      <c r="R7" s="5" t="e">
        <f t="shared" si="7"/>
        <v>#DIV/0!</v>
      </c>
      <c r="S7" s="4"/>
      <c r="T7" s="4"/>
      <c r="U7" s="5" t="e">
        <f t="shared" si="8"/>
        <v>#DIV/0!</v>
      </c>
      <c r="V7" s="4"/>
      <c r="W7" s="4"/>
      <c r="X7" s="5" t="e">
        <f t="shared" si="9"/>
        <v>#DIV/0!</v>
      </c>
      <c r="Y7" s="2"/>
    </row>
    <row r="8" spans="1:25" s="62" customFormat="1" ht="34.15" customHeight="1" x14ac:dyDescent="0.3">
      <c r="A8" s="58" t="s">
        <v>48</v>
      </c>
      <c r="B8" s="59">
        <f t="shared" si="0"/>
        <v>16.418918918918919</v>
      </c>
      <c r="C8" s="63">
        <v>74</v>
      </c>
      <c r="D8" s="64">
        <f t="shared" si="1"/>
        <v>74</v>
      </c>
      <c r="E8" s="58">
        <f t="shared" si="2"/>
        <v>100</v>
      </c>
      <c r="F8" s="60">
        <f t="shared" si="3"/>
        <v>121.5</v>
      </c>
      <c r="G8" s="58">
        <v>28</v>
      </c>
      <c r="H8" s="58">
        <v>46.2</v>
      </c>
      <c r="I8" s="59">
        <f t="shared" si="4"/>
        <v>16.5</v>
      </c>
      <c r="J8" s="58">
        <v>17</v>
      </c>
      <c r="K8" s="58">
        <v>28.9</v>
      </c>
      <c r="L8" s="59">
        <f t="shared" si="5"/>
        <v>17</v>
      </c>
      <c r="M8" s="58">
        <v>29</v>
      </c>
      <c r="N8" s="58">
        <v>46.4</v>
      </c>
      <c r="O8" s="59">
        <f t="shared" si="6"/>
        <v>15.999999999999998</v>
      </c>
      <c r="P8" s="58"/>
      <c r="Q8" s="58"/>
      <c r="R8" s="59" t="e">
        <f t="shared" si="7"/>
        <v>#DIV/0!</v>
      </c>
      <c r="S8" s="58"/>
      <c r="T8" s="58"/>
      <c r="U8" s="59" t="e">
        <f t="shared" si="8"/>
        <v>#DIV/0!</v>
      </c>
      <c r="V8" s="58"/>
      <c r="W8" s="58"/>
      <c r="X8" s="59" t="e">
        <f t="shared" si="9"/>
        <v>#DIV/0!</v>
      </c>
      <c r="Y8" s="61"/>
    </row>
    <row r="9" spans="1:25" ht="34.15" customHeight="1" x14ac:dyDescent="0.3">
      <c r="A9" s="11" t="s">
        <v>54</v>
      </c>
      <c r="B9" s="4" t="e">
        <f t="shared" si="0"/>
        <v>#DIV/0!</v>
      </c>
      <c r="C9" s="14">
        <v>0</v>
      </c>
      <c r="D9" s="15">
        <f t="shared" si="1"/>
        <v>0</v>
      </c>
      <c r="E9" s="4" t="e">
        <f t="shared" si="2"/>
        <v>#DIV/0!</v>
      </c>
      <c r="F9" s="15">
        <f t="shared" si="3"/>
        <v>0</v>
      </c>
      <c r="G9" s="11"/>
      <c r="H9" s="11"/>
      <c r="I9" s="5" t="e">
        <f t="shared" si="4"/>
        <v>#DIV/0!</v>
      </c>
      <c r="J9" s="11"/>
      <c r="K9" s="11"/>
      <c r="L9" s="5" t="e">
        <f t="shared" si="5"/>
        <v>#DIV/0!</v>
      </c>
      <c r="M9" s="11"/>
      <c r="N9" s="11"/>
      <c r="O9" s="5" t="e">
        <f t="shared" si="6"/>
        <v>#DIV/0!</v>
      </c>
      <c r="P9" s="4"/>
      <c r="Q9" s="4"/>
      <c r="R9" s="5" t="e">
        <f t="shared" si="7"/>
        <v>#DIV/0!</v>
      </c>
      <c r="S9" s="4"/>
      <c r="T9" s="4"/>
      <c r="U9" s="5" t="e">
        <f t="shared" si="8"/>
        <v>#DIV/0!</v>
      </c>
      <c r="V9" s="4"/>
      <c r="W9" s="4"/>
      <c r="X9" s="5" t="e">
        <f t="shared" si="9"/>
        <v>#DIV/0!</v>
      </c>
      <c r="Y9" s="2"/>
    </row>
    <row r="10" spans="1:25" ht="34.15" customHeight="1" x14ac:dyDescent="0.3">
      <c r="A10" s="11" t="s">
        <v>53</v>
      </c>
      <c r="B10" s="5">
        <f t="shared" si="0"/>
        <v>12.470588235294118</v>
      </c>
      <c r="C10" s="63">
        <v>170</v>
      </c>
      <c r="D10" s="64">
        <f t="shared" si="1"/>
        <v>170</v>
      </c>
      <c r="E10" s="4">
        <f t="shared" si="2"/>
        <v>100</v>
      </c>
      <c r="F10" s="15">
        <f t="shared" si="3"/>
        <v>212</v>
      </c>
      <c r="G10" s="11">
        <v>55</v>
      </c>
      <c r="H10" s="11">
        <v>65</v>
      </c>
      <c r="I10" s="5">
        <f t="shared" si="4"/>
        <v>11.818181818181818</v>
      </c>
      <c r="J10" s="11">
        <v>40</v>
      </c>
      <c r="K10" s="11">
        <v>40</v>
      </c>
      <c r="L10" s="5">
        <f t="shared" si="5"/>
        <v>10</v>
      </c>
      <c r="M10" s="11">
        <v>55</v>
      </c>
      <c r="N10" s="11">
        <v>67</v>
      </c>
      <c r="O10" s="5">
        <f t="shared" si="6"/>
        <v>12.181818181818183</v>
      </c>
      <c r="P10" s="4"/>
      <c r="Q10" s="4"/>
      <c r="R10" s="5" t="e">
        <f t="shared" si="7"/>
        <v>#DIV/0!</v>
      </c>
      <c r="S10" s="4"/>
      <c r="T10" s="4"/>
      <c r="U10" s="5" t="e">
        <f t="shared" si="8"/>
        <v>#DIV/0!</v>
      </c>
      <c r="V10" s="4">
        <v>20</v>
      </c>
      <c r="W10" s="4">
        <v>40</v>
      </c>
      <c r="X10" s="5">
        <f t="shared" si="9"/>
        <v>20</v>
      </c>
      <c r="Y10" s="2"/>
    </row>
    <row r="11" spans="1:25" ht="20.25" x14ac:dyDescent="0.3">
      <c r="A11" s="4"/>
      <c r="B11" s="4"/>
      <c r="C11" s="4"/>
      <c r="D11" s="11"/>
      <c r="E11" s="4"/>
      <c r="F11" s="15"/>
      <c r="G11" s="4"/>
      <c r="H11" s="4"/>
      <c r="I11" s="5"/>
      <c r="J11" s="4"/>
      <c r="K11" s="4"/>
      <c r="L11" s="5"/>
      <c r="M11" s="4"/>
      <c r="N11" s="4"/>
      <c r="O11" s="5"/>
      <c r="P11" s="4"/>
      <c r="Q11" s="4"/>
      <c r="R11" s="5"/>
      <c r="S11" s="4"/>
      <c r="T11" s="4"/>
      <c r="U11" s="5"/>
      <c r="V11" s="4"/>
      <c r="W11" s="4"/>
      <c r="X11" s="5"/>
      <c r="Y11" s="2"/>
    </row>
    <row r="12" spans="1:25" ht="20.25" x14ac:dyDescent="0.3">
      <c r="A12" s="6" t="s">
        <v>46</v>
      </c>
      <c r="B12" s="17">
        <f>F12/D12*10</f>
        <v>11.498993963782695</v>
      </c>
      <c r="C12" s="6">
        <f>SUM(C5:C10)</f>
        <v>582</v>
      </c>
      <c r="D12" s="18">
        <f>SUM(D5:D10)</f>
        <v>497</v>
      </c>
      <c r="E12" s="4">
        <f t="shared" si="2"/>
        <v>85.395189003436428</v>
      </c>
      <c r="F12" s="18">
        <f>SUM(F5:F10)</f>
        <v>571.5</v>
      </c>
      <c r="G12" s="6">
        <f>SUM(G5:G10)</f>
        <v>108</v>
      </c>
      <c r="H12" s="6">
        <f>SUM(H5:H10)</f>
        <v>148.69999999999999</v>
      </c>
      <c r="I12" s="7">
        <f t="shared" ref="I12" si="10">H12/G12*10</f>
        <v>13.768518518518517</v>
      </c>
      <c r="J12" s="6">
        <f>SUM(J5:J10)</f>
        <v>57</v>
      </c>
      <c r="K12" s="6">
        <f>SUM(K5:K10)</f>
        <v>68.900000000000006</v>
      </c>
      <c r="L12" s="5">
        <f t="shared" si="5"/>
        <v>12.087719298245617</v>
      </c>
      <c r="M12" s="6">
        <f>SUM(M5:M10)</f>
        <v>312</v>
      </c>
      <c r="N12" s="6">
        <f>SUM(N5:N10)</f>
        <v>313.89999999999998</v>
      </c>
      <c r="O12" s="5">
        <f t="shared" si="6"/>
        <v>10.060897435897436</v>
      </c>
      <c r="P12" s="6" t="e">
        <f>#REF!+P5+#REF!+P6+P7+P8+P9</f>
        <v>#REF!</v>
      </c>
      <c r="Q12" s="6" t="e">
        <f>#REF!+Q5+#REF!+Q6+Q7+Q8+Q9</f>
        <v>#REF!</v>
      </c>
      <c r="R12" s="5" t="e">
        <f t="shared" si="7"/>
        <v>#REF!</v>
      </c>
      <c r="S12" s="6" t="e">
        <f>#REF!+S5+#REF!+S6+S7+S8+S9</f>
        <v>#REF!</v>
      </c>
      <c r="T12" s="6" t="e">
        <f>#REF!+T5+#REF!+T6+T7+T8+T9</f>
        <v>#REF!</v>
      </c>
      <c r="U12" s="5" t="e">
        <f t="shared" si="8"/>
        <v>#REF!</v>
      </c>
      <c r="V12" s="6" t="e">
        <f>#REF!+V5+#REF!+V6+V7+V8+V9</f>
        <v>#REF!</v>
      </c>
      <c r="W12" s="6" t="e">
        <f>#REF!+W5+#REF!+W6+W7+W8+W9</f>
        <v>#REF!</v>
      </c>
      <c r="X12" s="5" t="e">
        <f t="shared" si="9"/>
        <v>#REF!</v>
      </c>
      <c r="Y12" s="2"/>
    </row>
    <row r="13" spans="1:25" ht="21" x14ac:dyDescent="0.35">
      <c r="A13" s="4"/>
      <c r="B13" s="4"/>
      <c r="C13" s="4"/>
      <c r="D13" s="1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  <c r="W13" s="8"/>
      <c r="X13" s="8"/>
      <c r="Y13" s="2"/>
    </row>
    <row r="14" spans="1:25" ht="21" x14ac:dyDescent="0.35">
      <c r="A14" s="115"/>
      <c r="B14" s="115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2"/>
    </row>
    <row r="15" spans="1:25" ht="28.15" customHeight="1" x14ac:dyDescent="0.25">
      <c r="A15" s="116" t="s">
        <v>0</v>
      </c>
      <c r="B15" s="117"/>
      <c r="C15" s="118" t="s">
        <v>38</v>
      </c>
      <c r="D15" s="119"/>
      <c r="E15" s="119"/>
      <c r="F15" s="119"/>
      <c r="G15" s="119"/>
      <c r="H15" s="120"/>
      <c r="I15" s="116" t="s">
        <v>51</v>
      </c>
      <c r="J15" s="116" t="s">
        <v>33</v>
      </c>
      <c r="K15" s="116"/>
      <c r="L15" s="116"/>
      <c r="M15" s="116"/>
      <c r="N15" s="116" t="s">
        <v>32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 t="s">
        <v>52</v>
      </c>
      <c r="Y15" s="2"/>
    </row>
    <row r="16" spans="1:25" ht="1.5" hidden="1" customHeight="1" x14ac:dyDescent="0.25">
      <c r="A16" s="116"/>
      <c r="B16" s="117"/>
      <c r="C16" s="121"/>
      <c r="D16" s="122"/>
      <c r="E16" s="122"/>
      <c r="F16" s="122"/>
      <c r="G16" s="122"/>
      <c r="H16" s="123"/>
      <c r="I16" s="117"/>
      <c r="J16" s="116" t="s">
        <v>25</v>
      </c>
      <c r="K16" s="116" t="s">
        <v>24</v>
      </c>
      <c r="L16" s="116" t="s">
        <v>26</v>
      </c>
      <c r="M16" s="116" t="s">
        <v>55</v>
      </c>
      <c r="N16" s="116" t="s">
        <v>27</v>
      </c>
      <c r="O16" s="116" t="s">
        <v>28</v>
      </c>
      <c r="P16" s="116" t="s">
        <v>4</v>
      </c>
      <c r="Q16" s="116" t="s">
        <v>9</v>
      </c>
      <c r="R16" s="116" t="s">
        <v>10</v>
      </c>
      <c r="S16" s="116" t="s">
        <v>11</v>
      </c>
      <c r="T16" s="116" t="s">
        <v>12</v>
      </c>
      <c r="U16" s="116" t="s">
        <v>29</v>
      </c>
      <c r="V16" s="116" t="s">
        <v>30</v>
      </c>
      <c r="W16" s="116" t="s">
        <v>31</v>
      </c>
      <c r="X16" s="116"/>
      <c r="Y16" s="2"/>
    </row>
    <row r="17" spans="1:25" ht="155.65" customHeight="1" x14ac:dyDescent="0.25">
      <c r="A17" s="116"/>
      <c r="B17" s="117"/>
      <c r="C17" s="3" t="s">
        <v>39</v>
      </c>
      <c r="D17" s="3" t="s">
        <v>40</v>
      </c>
      <c r="E17" s="3" t="s">
        <v>41</v>
      </c>
      <c r="F17" s="3" t="s">
        <v>6</v>
      </c>
      <c r="G17" s="3" t="s">
        <v>13</v>
      </c>
      <c r="H17" s="3" t="s">
        <v>6</v>
      </c>
      <c r="I17" s="117"/>
      <c r="J17" s="127"/>
      <c r="K17" s="127"/>
      <c r="L17" s="127"/>
      <c r="M17" s="127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2"/>
    </row>
    <row r="18" spans="1:25" ht="33" customHeight="1" x14ac:dyDescent="0.35">
      <c r="A18" s="115" t="s">
        <v>42</v>
      </c>
      <c r="B18" s="115"/>
      <c r="C18" s="4"/>
      <c r="D18" s="11"/>
      <c r="E18" s="5"/>
      <c r="F18" s="4" t="e">
        <f t="shared" ref="F18:F27" si="11">E18/D18*10</f>
        <v>#DIV/0!</v>
      </c>
      <c r="G18" s="4">
        <v>0</v>
      </c>
      <c r="H18" s="5" t="e">
        <f t="shared" ref="H18:H27" si="12">G18/F18*10</f>
        <v>#DIV/0!</v>
      </c>
      <c r="I18" s="4"/>
      <c r="J18" s="4">
        <f t="shared" ref="J18:J27" si="13">K18+L18+M18</f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8"/>
      <c r="W18" s="8"/>
      <c r="X18" s="4"/>
      <c r="Y18" s="2"/>
    </row>
    <row r="19" spans="1:25" ht="33" customHeight="1" x14ac:dyDescent="0.35">
      <c r="A19" s="115" t="s">
        <v>43</v>
      </c>
      <c r="B19" s="115"/>
      <c r="C19" s="4"/>
      <c r="D19" s="4"/>
      <c r="E19" s="5"/>
      <c r="F19" s="4" t="e">
        <f t="shared" si="11"/>
        <v>#DIV/0!</v>
      </c>
      <c r="G19" s="4">
        <v>0</v>
      </c>
      <c r="H19" s="5" t="e">
        <f t="shared" si="12"/>
        <v>#DIV/0!</v>
      </c>
      <c r="I19" s="4"/>
      <c r="J19" s="4">
        <f t="shared" si="13"/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8"/>
      <c r="W19" s="8"/>
      <c r="X19" s="4"/>
      <c r="Y19" s="2"/>
    </row>
    <row r="20" spans="1:25" ht="33" customHeight="1" x14ac:dyDescent="0.35">
      <c r="A20" s="115" t="s">
        <v>44</v>
      </c>
      <c r="B20" s="115"/>
      <c r="C20" s="4"/>
      <c r="D20" s="11"/>
      <c r="E20" s="5"/>
      <c r="F20" s="4" t="e">
        <f t="shared" si="11"/>
        <v>#DIV/0!</v>
      </c>
      <c r="G20" s="4">
        <v>0</v>
      </c>
      <c r="H20" s="5" t="e">
        <f t="shared" si="12"/>
        <v>#DIV/0!</v>
      </c>
      <c r="I20" s="4"/>
      <c r="J20" s="4">
        <f t="shared" si="13"/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8"/>
      <c r="W20" s="8"/>
      <c r="X20" s="4"/>
      <c r="Y20" s="2"/>
    </row>
    <row r="21" spans="1:25" ht="33" customHeight="1" x14ac:dyDescent="0.35">
      <c r="A21" s="115" t="s">
        <v>45</v>
      </c>
      <c r="B21" s="115"/>
      <c r="C21" s="11"/>
      <c r="D21" s="11"/>
      <c r="E21" s="16"/>
      <c r="F21" s="4" t="e">
        <f t="shared" si="11"/>
        <v>#DIV/0!</v>
      </c>
      <c r="G21" s="4">
        <v>0</v>
      </c>
      <c r="H21" s="5" t="e">
        <f t="shared" si="12"/>
        <v>#DIV/0!</v>
      </c>
      <c r="I21" s="4"/>
      <c r="J21" s="4">
        <f t="shared" si="13"/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8"/>
      <c r="W21" s="8"/>
      <c r="X21" s="4"/>
      <c r="Y21" s="2"/>
    </row>
    <row r="22" spans="1:25" ht="33" customHeight="1" x14ac:dyDescent="0.3">
      <c r="A22" s="113" t="s">
        <v>35</v>
      </c>
      <c r="B22" s="114"/>
      <c r="C22" s="6"/>
      <c r="D22" s="6"/>
      <c r="E22" s="6"/>
      <c r="F22" s="4" t="e">
        <f t="shared" si="11"/>
        <v>#DIV/0!</v>
      </c>
      <c r="G22" s="6"/>
      <c r="H22" s="5" t="e">
        <f t="shared" si="12"/>
        <v>#DIV/0!</v>
      </c>
      <c r="I22" s="4"/>
      <c r="J22" s="4">
        <f t="shared" si="13"/>
        <v>0</v>
      </c>
      <c r="K22" s="4"/>
      <c r="L22" s="4"/>
      <c r="M22" s="4"/>
      <c r="N22" s="6"/>
      <c r="O22" s="6"/>
      <c r="P22" s="4"/>
      <c r="Q22" s="6"/>
      <c r="R22" s="6"/>
      <c r="S22" s="6"/>
      <c r="T22" s="6"/>
      <c r="U22" s="6"/>
      <c r="V22" s="6"/>
      <c r="W22" s="4"/>
      <c r="X22" s="6"/>
      <c r="Y22" s="2"/>
    </row>
    <row r="23" spans="1:25" ht="33" customHeight="1" x14ac:dyDescent="0.35">
      <c r="A23" s="115" t="s">
        <v>37</v>
      </c>
      <c r="B23" s="115"/>
      <c r="C23" s="4"/>
      <c r="D23" s="4"/>
      <c r="E23" s="4"/>
      <c r="F23" s="4" t="e">
        <f t="shared" si="11"/>
        <v>#DIV/0!</v>
      </c>
      <c r="G23" s="4"/>
      <c r="H23" s="5" t="e">
        <f t="shared" si="12"/>
        <v>#DIV/0!</v>
      </c>
      <c r="I23" s="4"/>
      <c r="J23" s="4">
        <f t="shared" si="13"/>
        <v>0</v>
      </c>
      <c r="K23" s="4"/>
      <c r="L23" s="4"/>
      <c r="M23" s="4"/>
      <c r="N23" s="4"/>
      <c r="O23" s="4"/>
      <c r="P23" s="4"/>
      <c r="Q23" s="4"/>
      <c r="R23" s="4">
        <v>50</v>
      </c>
      <c r="S23" s="4"/>
      <c r="T23" s="4"/>
      <c r="U23" s="4"/>
      <c r="V23" s="8">
        <v>89</v>
      </c>
      <c r="W23" s="8"/>
      <c r="X23" s="78">
        <v>288</v>
      </c>
      <c r="Y23" s="2"/>
    </row>
    <row r="24" spans="1:25" ht="33" customHeight="1" x14ac:dyDescent="0.35">
      <c r="A24" s="113" t="s">
        <v>36</v>
      </c>
      <c r="B24" s="114"/>
      <c r="C24" s="4"/>
      <c r="D24" s="4"/>
      <c r="E24" s="4"/>
      <c r="F24" s="4" t="e">
        <f t="shared" si="11"/>
        <v>#DIV/0!</v>
      </c>
      <c r="G24" s="4"/>
      <c r="H24" s="5" t="e">
        <f t="shared" si="12"/>
        <v>#DIV/0!</v>
      </c>
      <c r="I24" s="4"/>
      <c r="J24" s="4">
        <f t="shared" si="13"/>
        <v>0</v>
      </c>
      <c r="K24" s="4"/>
      <c r="L24" s="4"/>
      <c r="M24" s="4"/>
      <c r="N24" s="4"/>
      <c r="O24" s="4"/>
      <c r="P24" s="4">
        <v>30</v>
      </c>
      <c r="Q24" s="4"/>
      <c r="R24" s="4">
        <v>35</v>
      </c>
      <c r="S24" s="4"/>
      <c r="T24" s="4"/>
      <c r="U24" s="4"/>
      <c r="V24" s="8"/>
      <c r="W24" s="8">
        <v>4.5</v>
      </c>
      <c r="X24" s="8">
        <v>200</v>
      </c>
      <c r="Y24" s="2"/>
    </row>
    <row r="25" spans="1:25" ht="33" customHeight="1" x14ac:dyDescent="0.35">
      <c r="A25" s="9" t="s">
        <v>53</v>
      </c>
      <c r="B25" s="10"/>
      <c r="C25" s="4"/>
      <c r="D25" s="4"/>
      <c r="E25" s="4"/>
      <c r="F25" s="4" t="e">
        <f t="shared" si="11"/>
        <v>#DIV/0!</v>
      </c>
      <c r="G25" s="4"/>
      <c r="H25" s="5" t="e">
        <f t="shared" si="12"/>
        <v>#DIV/0!</v>
      </c>
      <c r="I25" s="4"/>
      <c r="J25" s="4">
        <f t="shared" si="13"/>
        <v>32</v>
      </c>
      <c r="K25" s="4"/>
      <c r="L25" s="4"/>
      <c r="M25" s="4">
        <v>32</v>
      </c>
      <c r="N25" s="4"/>
      <c r="O25" s="4"/>
      <c r="P25" s="4">
        <v>57</v>
      </c>
      <c r="Q25" s="4">
        <v>35</v>
      </c>
      <c r="R25" s="4">
        <v>59</v>
      </c>
      <c r="S25" s="4"/>
      <c r="T25" s="4"/>
      <c r="U25" s="4"/>
      <c r="V25" s="8"/>
      <c r="W25" s="8">
        <v>30</v>
      </c>
      <c r="X25" s="8">
        <v>59</v>
      </c>
      <c r="Y25" s="2"/>
    </row>
    <row r="26" spans="1:25" ht="33" customHeight="1" x14ac:dyDescent="0.35">
      <c r="A26" s="113" t="s">
        <v>76</v>
      </c>
      <c r="B26" s="114"/>
      <c r="C26" s="4"/>
      <c r="D26" s="4"/>
      <c r="E26" s="4"/>
      <c r="F26" s="4" t="e">
        <f t="shared" si="11"/>
        <v>#DIV/0!</v>
      </c>
      <c r="G26" s="4"/>
      <c r="H26" s="5" t="e">
        <f t="shared" si="12"/>
        <v>#DIV/0!</v>
      </c>
      <c r="I26" s="11"/>
      <c r="J26" s="11">
        <f t="shared" si="13"/>
        <v>0</v>
      </c>
      <c r="K26" s="11"/>
      <c r="L26" s="11"/>
      <c r="M26" s="11"/>
      <c r="N26" s="11"/>
      <c r="O26" s="4"/>
      <c r="P26" s="4"/>
      <c r="Q26" s="4"/>
      <c r="R26" s="4"/>
      <c r="S26" s="4"/>
      <c r="T26" s="4"/>
      <c r="U26" s="4"/>
      <c r="V26" s="8"/>
      <c r="W26" s="8"/>
      <c r="X26" s="8">
        <v>17</v>
      </c>
      <c r="Y26" s="2"/>
    </row>
    <row r="27" spans="1:25" ht="30.6" customHeight="1" x14ac:dyDescent="0.3">
      <c r="A27" s="128" t="s">
        <v>47</v>
      </c>
      <c r="B27" s="128"/>
      <c r="C27" s="6">
        <f>SUM(C18:C26)</f>
        <v>0</v>
      </c>
      <c r="D27" s="6">
        <f>SUM(D18:D26)</f>
        <v>0</v>
      </c>
      <c r="E27" s="6">
        <f>SUM(E18:E26)</f>
        <v>0</v>
      </c>
      <c r="F27" s="4" t="e">
        <f t="shared" si="11"/>
        <v>#DIV/0!</v>
      </c>
      <c r="G27" s="6"/>
      <c r="H27" s="5" t="e">
        <f t="shared" si="12"/>
        <v>#DIV/0!</v>
      </c>
      <c r="I27" s="6">
        <f>SUM(I18:I26)</f>
        <v>0</v>
      </c>
      <c r="J27" s="6">
        <f t="shared" si="13"/>
        <v>32</v>
      </c>
      <c r="K27" s="4">
        <f>SUM(K22:K26)</f>
        <v>0</v>
      </c>
      <c r="L27" s="6"/>
      <c r="M27" s="6">
        <f>SUM(M18:M26)</f>
        <v>32</v>
      </c>
      <c r="N27" s="6">
        <f t="shared" ref="N27:X27" si="14">SUM(N18:N26)</f>
        <v>0</v>
      </c>
      <c r="O27" s="6">
        <f t="shared" si="14"/>
        <v>0</v>
      </c>
      <c r="P27" s="6">
        <f t="shared" si="14"/>
        <v>87</v>
      </c>
      <c r="Q27" s="6">
        <f t="shared" si="14"/>
        <v>35</v>
      </c>
      <c r="R27" s="6">
        <f t="shared" si="14"/>
        <v>144</v>
      </c>
      <c r="S27" s="6">
        <f t="shared" si="14"/>
        <v>0</v>
      </c>
      <c r="T27" s="6">
        <f t="shared" si="14"/>
        <v>0</v>
      </c>
      <c r="U27" s="6">
        <f t="shared" si="14"/>
        <v>0</v>
      </c>
      <c r="V27" s="6">
        <f t="shared" si="14"/>
        <v>89</v>
      </c>
      <c r="W27" s="6">
        <f t="shared" si="14"/>
        <v>34.5</v>
      </c>
      <c r="X27" s="6">
        <f t="shared" si="14"/>
        <v>564</v>
      </c>
      <c r="Y27" s="2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5" ht="18.75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5" ht="18.75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5" ht="18.75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5" ht="18.75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.75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.75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</sheetData>
  <mergeCells count="45">
    <mergeCell ref="A27:B27"/>
    <mergeCell ref="A14:X14"/>
    <mergeCell ref="A1:X1"/>
    <mergeCell ref="A2:A4"/>
    <mergeCell ref="B2:B4"/>
    <mergeCell ref="C2:E2"/>
    <mergeCell ref="F2:F4"/>
    <mergeCell ref="G2:X2"/>
    <mergeCell ref="C3:C4"/>
    <mergeCell ref="D3:D4"/>
    <mergeCell ref="E3:E4"/>
    <mergeCell ref="G3:I3"/>
    <mergeCell ref="J3:L3"/>
    <mergeCell ref="M3:O3"/>
    <mergeCell ref="P3:R3"/>
    <mergeCell ref="S3:U3"/>
    <mergeCell ref="V3:X3"/>
    <mergeCell ref="X15:X17"/>
    <mergeCell ref="J16:J17"/>
    <mergeCell ref="K16:K17"/>
    <mergeCell ref="V16:V17"/>
    <mergeCell ref="W16:W17"/>
    <mergeCell ref="L16:L17"/>
    <mergeCell ref="M16:M17"/>
    <mergeCell ref="N16:N17"/>
    <mergeCell ref="O16:O17"/>
    <mergeCell ref="P16:P17"/>
    <mergeCell ref="Q16:Q17"/>
    <mergeCell ref="S16:S17"/>
    <mergeCell ref="T16:T17"/>
    <mergeCell ref="U16:U17"/>
    <mergeCell ref="A20:B20"/>
    <mergeCell ref="R16:R17"/>
    <mergeCell ref="A18:B18"/>
    <mergeCell ref="A19:B19"/>
    <mergeCell ref="A15:B17"/>
    <mergeCell ref="I15:I17"/>
    <mergeCell ref="J15:M15"/>
    <mergeCell ref="N15:W15"/>
    <mergeCell ref="C15:H16"/>
    <mergeCell ref="A26:B26"/>
    <mergeCell ref="A24:B24"/>
    <mergeCell ref="A21:B21"/>
    <mergeCell ref="A23:B23"/>
    <mergeCell ref="A22:B2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СХО и КФХ</vt:lpstr>
      <vt:lpstr>Лист3</vt:lpstr>
      <vt:lpstr>КФХ</vt:lpstr>
      <vt:lpstr>'СХО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2023-09-29T08:23:28Z</cp:lastPrinted>
  <dcterms:created xsi:type="dcterms:W3CDTF">2018-08-13T09:44:55Z</dcterms:created>
  <dcterms:modified xsi:type="dcterms:W3CDTF">2023-10-02T10:59:46Z</dcterms:modified>
</cp:coreProperties>
</file>