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292" windowHeight="4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8" i="1"/>
  <c r="H58"/>
  <c r="G58"/>
  <c r="F58"/>
  <c r="C54"/>
  <c r="C58" s="1"/>
  <c r="E301"/>
  <c r="F301"/>
  <c r="G301"/>
  <c r="H301"/>
  <c r="I301"/>
  <c r="D301"/>
  <c r="C301" s="1"/>
  <c r="E303"/>
  <c r="F303"/>
  <c r="G303"/>
  <c r="H303"/>
  <c r="I303"/>
  <c r="D303"/>
  <c r="C249"/>
  <c r="C250"/>
  <c r="C251"/>
  <c r="C272"/>
  <c r="D270"/>
  <c r="E270"/>
  <c r="F270"/>
  <c r="G270"/>
  <c r="H270"/>
  <c r="I270"/>
  <c r="C266"/>
  <c r="C270" s="1"/>
  <c r="I276"/>
  <c r="H276"/>
  <c r="G276"/>
  <c r="F276"/>
  <c r="E276"/>
  <c r="D276"/>
  <c r="C275"/>
  <c r="C274"/>
  <c r="C273"/>
  <c r="C261"/>
  <c r="C262"/>
  <c r="C263"/>
  <c r="D264"/>
  <c r="E264"/>
  <c r="F264"/>
  <c r="G264"/>
  <c r="H264"/>
  <c r="I264"/>
  <c r="C254"/>
  <c r="C248"/>
  <c r="C242"/>
  <c r="C246" s="1"/>
  <c r="C238"/>
  <c r="C236"/>
  <c r="C240" s="1"/>
  <c r="C232"/>
  <c r="C230"/>
  <c r="C224"/>
  <c r="C218"/>
  <c r="I222"/>
  <c r="I277" s="1"/>
  <c r="C183"/>
  <c r="C182"/>
  <c r="D211"/>
  <c r="E211"/>
  <c r="F211"/>
  <c r="G211"/>
  <c r="H211"/>
  <c r="I211"/>
  <c r="D213"/>
  <c r="D308" s="1"/>
  <c r="E213"/>
  <c r="E308" s="1"/>
  <c r="F213"/>
  <c r="F308" s="1"/>
  <c r="G213"/>
  <c r="G308" s="1"/>
  <c r="H213"/>
  <c r="H308" s="1"/>
  <c r="I213"/>
  <c r="I308" s="1"/>
  <c r="C213"/>
  <c r="F210"/>
  <c r="H210"/>
  <c r="C198"/>
  <c r="I202"/>
  <c r="C192"/>
  <c r="I196"/>
  <c r="C186"/>
  <c r="C181"/>
  <c r="I184"/>
  <c r="C174"/>
  <c r="I178"/>
  <c r="I172"/>
  <c r="I209" s="1"/>
  <c r="C142"/>
  <c r="I146"/>
  <c r="I153" s="1"/>
  <c r="D139"/>
  <c r="C134"/>
  <c r="G138"/>
  <c r="H138"/>
  <c r="I138"/>
  <c r="C128"/>
  <c r="I132"/>
  <c r="C122"/>
  <c r="F126"/>
  <c r="G126"/>
  <c r="H126"/>
  <c r="I126"/>
  <c r="C116"/>
  <c r="G120"/>
  <c r="H120"/>
  <c r="I120"/>
  <c r="C110"/>
  <c r="I114"/>
  <c r="I139" s="1"/>
  <c r="C102"/>
  <c r="I106"/>
  <c r="I107" s="1"/>
  <c r="D93"/>
  <c r="E93"/>
  <c r="F93"/>
  <c r="G93"/>
  <c r="H93"/>
  <c r="I92"/>
  <c r="I86"/>
  <c r="I80"/>
  <c r="I93" s="1"/>
  <c r="I73"/>
  <c r="I66"/>
  <c r="D59"/>
  <c r="D95" s="1"/>
  <c r="D94" s="1"/>
  <c r="F34"/>
  <c r="G34"/>
  <c r="H34"/>
  <c r="I34"/>
  <c r="E34"/>
  <c r="C30"/>
  <c r="C34" s="1"/>
  <c r="C42"/>
  <c r="C46" s="1"/>
  <c r="F46"/>
  <c r="G46"/>
  <c r="H46"/>
  <c r="I46"/>
  <c r="E46"/>
  <c r="I28"/>
  <c r="I52"/>
  <c r="H52"/>
  <c r="G52"/>
  <c r="F52"/>
  <c r="C48"/>
  <c r="C52" s="1"/>
  <c r="D277" l="1"/>
  <c r="I300"/>
  <c r="C308"/>
  <c r="E59"/>
  <c r="E95" s="1"/>
  <c r="D306"/>
  <c r="C276"/>
  <c r="I210"/>
  <c r="G210"/>
  <c r="E210"/>
  <c r="C106"/>
  <c r="C107" s="1"/>
  <c r="G40"/>
  <c r="H40"/>
  <c r="I40"/>
  <c r="F40"/>
  <c r="G22"/>
  <c r="H22"/>
  <c r="H59" s="1"/>
  <c r="H95" s="1"/>
  <c r="I22"/>
  <c r="I59" s="1"/>
  <c r="I95" s="1"/>
  <c r="F22"/>
  <c r="F59" s="1"/>
  <c r="F95" s="1"/>
  <c r="C18"/>
  <c r="C22" s="1"/>
  <c r="C264"/>
  <c r="E298"/>
  <c r="E299" s="1"/>
  <c r="F298"/>
  <c r="F299" s="1"/>
  <c r="C294"/>
  <c r="C298" s="1"/>
  <c r="C299" s="1"/>
  <c r="E246"/>
  <c r="E114"/>
  <c r="E222"/>
  <c r="E277" s="1"/>
  <c r="E126"/>
  <c r="E184"/>
  <c r="E160"/>
  <c r="E132"/>
  <c r="E120"/>
  <c r="H300"/>
  <c r="G300"/>
  <c r="D300"/>
  <c r="C303"/>
  <c r="C286"/>
  <c r="C290" s="1"/>
  <c r="C291" s="1"/>
  <c r="F290"/>
  <c r="F291" s="1"/>
  <c r="F252"/>
  <c r="F258"/>
  <c r="C252"/>
  <c r="C258"/>
  <c r="C234"/>
  <c r="C228"/>
  <c r="H222"/>
  <c r="H277" s="1"/>
  <c r="G222"/>
  <c r="G277" s="1"/>
  <c r="F222"/>
  <c r="C222"/>
  <c r="C138"/>
  <c r="H132"/>
  <c r="G132"/>
  <c r="F132"/>
  <c r="C114"/>
  <c r="H202"/>
  <c r="G202"/>
  <c r="F202"/>
  <c r="C202"/>
  <c r="H196"/>
  <c r="G196"/>
  <c r="F196"/>
  <c r="C196"/>
  <c r="D209"/>
  <c r="H208"/>
  <c r="G208"/>
  <c r="F208"/>
  <c r="C204"/>
  <c r="C208" s="1"/>
  <c r="C190"/>
  <c r="C180"/>
  <c r="H184"/>
  <c r="G184"/>
  <c r="F184"/>
  <c r="C178"/>
  <c r="H178"/>
  <c r="G178"/>
  <c r="F178"/>
  <c r="C168"/>
  <c r="C172" s="1"/>
  <c r="H172"/>
  <c r="G172"/>
  <c r="F172"/>
  <c r="C162"/>
  <c r="C166" s="1"/>
  <c r="C156"/>
  <c r="C160" s="1"/>
  <c r="C146"/>
  <c r="C153" s="1"/>
  <c r="H146"/>
  <c r="H153" s="1"/>
  <c r="G146"/>
  <c r="G153" s="1"/>
  <c r="F146"/>
  <c r="F153" s="1"/>
  <c r="F138"/>
  <c r="C132"/>
  <c r="C126"/>
  <c r="C120"/>
  <c r="F120"/>
  <c r="H114"/>
  <c r="G114"/>
  <c r="F114"/>
  <c r="H106"/>
  <c r="H107" s="1"/>
  <c r="G106"/>
  <c r="G107" s="1"/>
  <c r="F106"/>
  <c r="F107" s="1"/>
  <c r="E106"/>
  <c r="C93"/>
  <c r="C36"/>
  <c r="C40" s="1"/>
  <c r="F139" l="1"/>
  <c r="H139"/>
  <c r="F94"/>
  <c r="F306"/>
  <c r="F305" s="1"/>
  <c r="H94"/>
  <c r="H306"/>
  <c r="H305" s="1"/>
  <c r="F277"/>
  <c r="I94"/>
  <c r="I306"/>
  <c r="I305" s="1"/>
  <c r="G59"/>
  <c r="G95" s="1"/>
  <c r="E94"/>
  <c r="E306"/>
  <c r="E305" s="1"/>
  <c r="C59"/>
  <c r="E209"/>
  <c r="C184"/>
  <c r="C209" s="1"/>
  <c r="E139"/>
  <c r="C95"/>
  <c r="C94" s="1"/>
  <c r="G139"/>
  <c r="C211"/>
  <c r="F300"/>
  <c r="F209"/>
  <c r="G209"/>
  <c r="D305"/>
  <c r="H209"/>
  <c r="E300"/>
  <c r="C139"/>
  <c r="G94" l="1"/>
  <c r="G306"/>
  <c r="C306" s="1"/>
  <c r="G305"/>
  <c r="C300"/>
  <c r="C305" l="1"/>
  <c r="C210"/>
  <c r="D210"/>
</calcChain>
</file>

<file path=xl/sharedStrings.xml><?xml version="1.0" encoding="utf-8"?>
<sst xmlns="http://schemas.openxmlformats.org/spreadsheetml/2006/main" count="471" uniqueCount="156">
  <si>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</si>
  <si>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</si>
  <si>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</si>
  <si>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</si>
  <si>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</si>
  <si>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</si>
  <si>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</si>
  <si>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</si>
  <si>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</si>
  <si>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</si>
  <si>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</si>
  <si>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</si>
  <si>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</si>
  <si>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</si>
  <si>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</si>
  <si>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Подпрограмма 1 "Содержание и развитие коммунальной инфраструктуры Путинского сельского поселения Верещагинского района Пермского края"</t>
  </si>
  <si>
    <t>Основное мероприятие 1 "Водоснабжение"</t>
  </si>
  <si>
    <t>2016  год</t>
  </si>
  <si>
    <t>2017 год</t>
  </si>
  <si>
    <t>2018 год</t>
  </si>
  <si>
    <t>2016 год</t>
  </si>
  <si>
    <t>Показатель 1.1 Протяженность водопроводных сетей, в отношении которых проведена замена</t>
  </si>
  <si>
    <t>км</t>
  </si>
  <si>
    <t>Администрация Путинского сельского поселения Верещагинского района Пермского края</t>
  </si>
  <si>
    <t>Внебюджетные источники</t>
  </si>
  <si>
    <t>Итого по направлению 1:</t>
  </si>
  <si>
    <t>Направление 1 "Частичная замена сетей водоснабжения в с. Путино, п. Бородулино"</t>
  </si>
  <si>
    <t>Итого по направлению 2:</t>
  </si>
  <si>
    <t>ед</t>
  </si>
  <si>
    <t>Итого по направлению 3:</t>
  </si>
  <si>
    <t>Итого по направлению 4:</t>
  </si>
  <si>
    <t>Основное мероприятие 2 "Водоотведение"</t>
  </si>
  <si>
    <t>Направление 1 "Текущий ремонт очистных сооружений канализационных сетей в п. Бородулино"</t>
  </si>
  <si>
    <t>Направление 2 "Текущий ремонт канализационных сетей в с. Путино"</t>
  </si>
  <si>
    <t>Итого по мероприятию 2:</t>
  </si>
  <si>
    <t>Основное мероприятие 3 "Газоснабжение"</t>
  </si>
  <si>
    <t>Направление 1 "Проектно-изыскательские работы по объекту "Газопровод среднего и низкого давления с. Путино, д. Ключи, д. Леушканово Верещагинского района Пермского края"</t>
  </si>
  <si>
    <t>Показатель 2.1 Количество очистных сооружений, в отношении которых проведен ремонт</t>
  </si>
  <si>
    <t>Показатель 2.2 Протяженность канализационных сетей, в отношении которых проведен ремонт</t>
  </si>
  <si>
    <t>Итого по мероприятию 3:</t>
  </si>
  <si>
    <t>Итого по мероприятию 4:</t>
  </si>
  <si>
    <t>Итого по Подпрограмме 1</t>
  </si>
  <si>
    <t>Подпрограмма 2 "Благоустройство Путинского сельского поселения Верещагинского района Пермского края"</t>
  </si>
  <si>
    <t>Основное мероприятие 1 "Сбор и вывоз ТБО"</t>
  </si>
  <si>
    <t>Направление 1 "Ликвидация насанкционированных свалок бытовых отходов"</t>
  </si>
  <si>
    <t>Показатель 1.1 Доля очищенных территорий населенных пунктов от мусора в период проведения весеннего и осеннего месячника по санитарной очистке в общем объеме территорий населенных пунктов поселения</t>
  </si>
  <si>
    <t>%</t>
  </si>
  <si>
    <t>Основное мероприятие 2 "Уличное освещение"</t>
  </si>
  <si>
    <t>Направление 1 "Кронирование и обрезка деревьев"</t>
  </si>
  <si>
    <t>Направление 2 "Обустройство газонов, клумб, цветников"</t>
  </si>
  <si>
    <t>Основное мероприятие 4 "Благоустройство"</t>
  </si>
  <si>
    <t>Направление 1 "Содержание и текущий ремонт пешеходных переходов"</t>
  </si>
  <si>
    <t>Показатель 3.1 Количество кронированных деревьев</t>
  </si>
  <si>
    <t>Показатель 3.2 Количество обустроенных газонов, клумб, цветников</t>
  </si>
  <si>
    <t>Показатель 4.1 Количество пешеходных переходов, подлежащих содержанию и текущему ремонту</t>
  </si>
  <si>
    <t>Итого по направлению 5:</t>
  </si>
  <si>
    <t>Итого по направлению 6:</t>
  </si>
  <si>
    <t>Итого по Подпрограмме 2</t>
  </si>
  <si>
    <t>Подпрограмма 3 "Развитие дорожного хозяйства и обеспечение безопасности дорожного движения Путинского сельского поселения Верещагинского района Пермского края"</t>
  </si>
  <si>
    <t>Итого по Подпрограмме 3</t>
  </si>
  <si>
    <t>Показатель 2.1 Доля работающих светоточек в общем количестве установленных светоточек</t>
  </si>
  <si>
    <t>Показатель 1.1 Протяженность автомобильных дорог, подлежащих содержанию</t>
  </si>
  <si>
    <t>Показатель 1.2 Протяженность отремонтированных автомобильных дорог</t>
  </si>
  <si>
    <t>Итого по Программе</t>
  </si>
  <si>
    <t>Без установления показателя</t>
  </si>
  <si>
    <t>-</t>
  </si>
  <si>
    <t>"Содержание и развитие муниципального хозяйства Путинского сельского поселения Верещагинского района Пермского края"</t>
  </si>
  <si>
    <t>Направление 1 "Техническое обслуживание и текущий ремонт сетей уличного освещения"</t>
  </si>
  <si>
    <t>2019 год</t>
  </si>
  <si>
    <t>2020 год</t>
  </si>
  <si>
    <t>ед.</t>
  </si>
  <si>
    <t>Направление 2 "Устройство пешеходных переходов"</t>
  </si>
  <si>
    <t>Направление 3 "Содержание малых архитектурных форм"</t>
  </si>
  <si>
    <t>Направление 5 "Отлов беспризорных, бездомных животных"</t>
  </si>
  <si>
    <t>Направление 6 "Благоустройство систем нецентрализованного водоснабжения (родников)"</t>
  </si>
  <si>
    <t>Итого по направлению 7:</t>
  </si>
  <si>
    <t>Направление 7 "Организация содержания поселенческих мест захоронений"</t>
  </si>
  <si>
    <t>Основное мероприятие 3 "Озеленение"</t>
  </si>
  <si>
    <t>Направление 3 "Замена ламп ДРЛ на светодиодные фонари"</t>
  </si>
  <si>
    <t>Направление 4 "Оплата электроэнергии за уличное освещение"</t>
  </si>
  <si>
    <t>Направление 1 "Содержание автомобильных дорог местного значения и искусственных сооружений на них"</t>
  </si>
  <si>
    <t>Показатель 1.3 Протяженность отремонтированных автомобильных дорог</t>
  </si>
  <si>
    <t>Основное мероприятие 2 "Повышение безопасности дорожного движения"</t>
  </si>
  <si>
    <t>Направление 1 "Разработка схем дислокации дорожных знаков и разметки"</t>
  </si>
  <si>
    <t>Показатель 1.1 Протяженность автомобильных дорог, на которые разработана схема дислокации дорожных знаков и разметки</t>
  </si>
  <si>
    <t>3,0</t>
  </si>
  <si>
    <t>Направление 3 "Текущий ремонт части автомобильной дороги ул. Полевая, ул. Молодежная, ул. Южная п. Бородулино Путинского сельского поселения Верещагинского района Пермского края"</t>
  </si>
  <si>
    <t>Показатель 1.4 Протяженность отремонтированных автомобильных дорог</t>
  </si>
  <si>
    <t>Направление 4 "Текущий ремонт участков асфальтированной дороги ул. Школьная, ул. Комсомольская, ул. Молодежная с. Путино Верещагинского района Пермского края"</t>
  </si>
  <si>
    <t>Приложение № 1</t>
  </si>
  <si>
    <t>3.1. Количество перевооруженных систем теплоснабжения</t>
  </si>
  <si>
    <t>Направление 5 "Замена ламп ДРЛ уличного освещения на светодиодные лампы"</t>
  </si>
  <si>
    <t>Показатель 1.2 Количество отремонтированных объектов</t>
  </si>
  <si>
    <t>3.2. Количество перевооруженных систем теплоснабжения</t>
  </si>
  <si>
    <t>Показатель 2.3 Доля диодных фонарей в общем количестве светоточек</t>
  </si>
  <si>
    <t>Показатель 2.2 Количество новых светоточек</t>
  </si>
  <si>
    <t>Направление 2 "Текущий ремонт автомобильных дорог местного значения и искусственных сооружений на них"</t>
  </si>
  <si>
    <t>Направление 5 "Изготовление и установка автобусных остановок"</t>
  </si>
  <si>
    <t>Направление 2 "Газоснабжение котельных с. Путино Верещагинского района Пермского края. Техническое перевооружение системы теплоснабжения администрации Путинского поселения. Котельная"</t>
  </si>
  <si>
    <t>Направление 3 "Газоснабжение котельных с. Путино Верещагинского района Пермского края. Техническое перевооружение системы теплоснабжения центра досуга. Котельная"</t>
  </si>
  <si>
    <t>Направление 4 "Обустройство и содержание мест массового отдыха"</t>
  </si>
  <si>
    <t>Направление 8 "Содержание и текущий ремонт пешеходных мостиков"</t>
  </si>
  <si>
    <t>Итого по направлению 8:</t>
  </si>
  <si>
    <t>Показатель 4.2 Количество новых пешеходных переходов</t>
  </si>
  <si>
    <t xml:space="preserve">Показатель 4.3 Количество памятников, подлежащих содержанию </t>
  </si>
  <si>
    <t>Показатель 4.4 Количество обустроенных мест массового отдыха</t>
  </si>
  <si>
    <t>Показатель 4.5 Количество отловленных беспризорных, бездомных животных</t>
  </si>
  <si>
    <t>Показатель 4.6  Количество благоустроенных систем нецентрализованного водоснабжения (родников)</t>
  </si>
  <si>
    <t>Показатель 4.7 Количество поселенческих мест захоронений, подлежащих содержанию</t>
  </si>
  <si>
    <t>Показатель 4.8 Количество пешеходных мостиков, подлежащих содержанию</t>
  </si>
  <si>
    <t>Показатель 4.9 Количество мероприятий, реализованных с участием средств самообложения граждан</t>
  </si>
  <si>
    <t>Показатель 2.5 Доля светодиодных ламп в общем количестве ламп уличного освещения</t>
  </si>
  <si>
    <t>Показатель 1.5 Количество вновь установленных автобусных остановок</t>
  </si>
  <si>
    <t>Показатель 1.6 Протяженность отремонтированных дорог</t>
  </si>
  <si>
    <t>Показатель 1.7 Протяженность отремонтированных дорог</t>
  </si>
  <si>
    <t>Направление 2 "Установка дорожных знаков"</t>
  </si>
  <si>
    <t>Показатель 1.2 Количество вновь установленных дорожных знаков</t>
  </si>
  <si>
    <t>шт</t>
  </si>
  <si>
    <t>0</t>
  </si>
  <si>
    <t>Направление 7 "Текущий ремонт части автомобильной дороги ул. Трудовая с. Путино Верещагинского района Пермского края"</t>
  </si>
  <si>
    <t>Направление 6 "Текущий ремонт части автомобильной дороги ул. Северная, ул. Трудовая, п. Бородулино Путинского сельского поселения Верещагинского района Пермского края"</t>
  </si>
  <si>
    <t>Направление 2 "Ремонт водонапорной башни системы Рожновского в п. Бородулино"</t>
  </si>
  <si>
    <t>Направление 2 "Монтаж уличного освещения (новые световые точки)"</t>
  </si>
  <si>
    <t>Направление 9 "Реализация мероприятий по благоустройству территории поселения, осуществляемых с участием средств самообложения граждан"</t>
  </si>
  <si>
    <t>Показатель 2.4. Количество потребленной электроэнергии</t>
  </si>
  <si>
    <t>кВт</t>
  </si>
  <si>
    <t>Основное мероприятие 3 "Осуществление мероприятий, необходимых для обеспечения развития и функционирования системы управления автомобильными дорогами и искусственными сооружениями на них"</t>
  </si>
  <si>
    <t>Направление 1 "Паспортизация автомобильных дорог и искусственных сооружений на них"</t>
  </si>
  <si>
    <t>Направление 8 "Ремонт автомобильных дорог местного значения, осуществляемых с участием средств самообложения граждан"</t>
  </si>
  <si>
    <t>Показатель 3.1 Количество полученных техпаспортов на автомобильные дороги</t>
  </si>
  <si>
    <t>2</t>
  </si>
  <si>
    <t xml:space="preserve">к постановлению администрации </t>
  </si>
  <si>
    <t>Верещагинского муниципального района Пермского края"</t>
  </si>
  <si>
    <t>2021 год</t>
  </si>
  <si>
    <t>Администрация  Верещагинского муниципального района Пермского края</t>
  </si>
  <si>
    <t>Администрация Верещагинского муниципального района Пермского края</t>
  </si>
  <si>
    <t>Управление имущественных отношений и инфраструктуры администрации Верещагинского муниципального района Пермского края</t>
  </si>
  <si>
    <t>Направление 3 "Прокладка водопровода к Запольскому сельскому клубу д. Заполье"</t>
  </si>
  <si>
    <t>Направление 4 " Реализация мероприятий по лицензированию скважин для водоснабжения населения"</t>
  </si>
  <si>
    <t>Направление 5 "Оплата за постувку электроэнергии в рамках мероприятий по водоснабжению населения за ликвидированный МУП "Путинский комбинат благоустройства"</t>
  </si>
  <si>
    <t>Направление 6 " Ремонт сетей водоснабжения с. Путино, п. Бородулино"</t>
  </si>
  <si>
    <t>Показатель 1.3 Количество проложенного объекта</t>
  </si>
  <si>
    <t>Показатель 1.4. Количество объектов (скважин), на которые получены лицензии</t>
  </si>
  <si>
    <t xml:space="preserve">Показатель 1.5 </t>
  </si>
  <si>
    <t>Показатель 1.6. Протяженность водопроводных сетей, в отношении которых проведен ремонт</t>
  </si>
  <si>
    <t xml:space="preserve">                                                                                                                                            </t>
  </si>
  <si>
    <t>Показатель 1.8 Протяженность отремонтированных дорог</t>
  </si>
  <si>
    <t>Показатель 1.9 Протяженность отремонтированных дорог</t>
  </si>
  <si>
    <t>Направление 10 "Проектирование и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края"</t>
  </si>
  <si>
    <t>Показатель 1.10 Протяженность отремонтированных дорог</t>
  </si>
  <si>
    <t>Итого по направлению 9:</t>
  </si>
  <si>
    <t>Итого по направлению 10:</t>
  </si>
  <si>
    <t>Направление 7 " Реализация мероприятий по проектированию охранной зоны скважин для водоснабжения населения"</t>
  </si>
  <si>
    <t>Основное мероприятие 1 "Приведение в нормативное состояние автомобильных дорог местного значения и искусственных сооружений на них"</t>
  </si>
  <si>
    <t>Направление 9 "Ремонт автомобильных дорог местного значения и искусственных сооружений на них"</t>
  </si>
  <si>
    <t xml:space="preserve">от 05.07.2019 года № 254-01-01-673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</si>
</sst>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/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165" fontId="2" fillId="5" borderId="1" xfId="0" applyNumberFormat="1" applyFont="1" applyFill="1" applyBorder="1" applyAlignment="1">
      <alignment vertical="top" wrapText="1"/>
    </xf>
    <xf numFmtId="165" fontId="3" fillId="5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top" wrapText="1"/>
    </xf>
    <xf numFmtId="165" fontId="2" fillId="6" borderId="1" xfId="0" applyNumberFormat="1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FFCC"/>
      <color rgb="FF66CC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9"/>
  <sheetViews>
    <sheetView tabSelected="1" zoomScale="60" zoomScaleNormal="60" workbookViewId="0">
      <selection activeCell="B7" sqref="B7"/>
    </sheetView>
  </sheetViews>
  <sheetFormatPr defaultColWidth="9.109375" defaultRowHeight="14.4"/>
  <cols>
    <col min="1" max="1" width="5.88671875" style="1" customWidth="1"/>
    <col min="2" max="2" width="28.88671875" style="1" customWidth="1"/>
    <col min="3" max="3" width="16" style="1" customWidth="1"/>
    <col min="4" max="4" width="13.5546875" style="1" customWidth="1"/>
    <col min="5" max="5" width="14.88671875" style="1" customWidth="1"/>
    <col min="6" max="6" width="13.5546875" style="1" customWidth="1"/>
    <col min="7" max="9" width="12.5546875" style="1" customWidth="1"/>
    <col min="10" max="10" width="48.88671875" style="1" customWidth="1"/>
    <col min="11" max="11" width="9.109375" style="1"/>
    <col min="12" max="12" width="12.88671875" style="1" customWidth="1"/>
    <col min="13" max="18" width="11.44140625" style="1" customWidth="1"/>
    <col min="19" max="19" width="39.44140625" style="1" customWidth="1"/>
    <col min="20" max="16384" width="9.109375" style="1"/>
  </cols>
  <sheetData>
    <row r="1" spans="2:19" ht="15.6">
      <c r="L1" s="57" t="s">
        <v>89</v>
      </c>
      <c r="M1" s="57"/>
      <c r="N1" s="57"/>
      <c r="O1" s="57"/>
      <c r="P1" s="57"/>
      <c r="Q1" s="57"/>
      <c r="R1" s="57"/>
      <c r="S1" s="57"/>
    </row>
    <row r="2" spans="2:19" ht="15.6">
      <c r="J2" s="17"/>
      <c r="L2" s="57" t="s">
        <v>131</v>
      </c>
      <c r="M2" s="57"/>
      <c r="N2" s="57"/>
      <c r="O2" s="57"/>
      <c r="P2" s="57"/>
      <c r="Q2" s="57"/>
      <c r="R2" s="57"/>
      <c r="S2" s="57"/>
    </row>
    <row r="3" spans="2:19" ht="15.6">
      <c r="L3" s="57" t="s">
        <v>132</v>
      </c>
      <c r="M3" s="57"/>
      <c r="N3" s="57"/>
      <c r="O3" s="57"/>
      <c r="P3" s="57"/>
      <c r="Q3" s="57"/>
      <c r="R3" s="57"/>
      <c r="S3" s="57"/>
    </row>
    <row r="4" spans="2:19" ht="15.75" customHeight="1">
      <c r="L4" s="58" t="s">
        <v>155</v>
      </c>
      <c r="M4" s="58"/>
      <c r="N4" s="58"/>
      <c r="O4" s="58"/>
      <c r="P4" s="58"/>
      <c r="Q4" s="58"/>
      <c r="R4" s="58"/>
      <c r="S4" s="58"/>
    </row>
    <row r="5" spans="2:19" ht="15.6">
      <c r="L5" s="57"/>
      <c r="M5" s="57"/>
      <c r="N5" s="57"/>
      <c r="O5" s="57"/>
      <c r="P5" s="57"/>
      <c r="Q5" s="57"/>
      <c r="R5" s="57"/>
      <c r="S5" s="57"/>
    </row>
    <row r="6" spans="2:19" hidden="1"/>
    <row r="7" spans="2:19" ht="31.5" customHeight="1"/>
    <row r="8" spans="2:19" ht="15.6">
      <c r="B8" s="52" t="s">
        <v>14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2:19" ht="15.6">
      <c r="B9" s="53" t="s">
        <v>66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1" spans="2:19" ht="77.25" customHeight="1">
      <c r="B11" s="51" t="s">
        <v>0</v>
      </c>
      <c r="C11" s="54" t="s">
        <v>1</v>
      </c>
      <c r="D11" s="55"/>
      <c r="E11" s="55"/>
      <c r="F11" s="55"/>
      <c r="G11" s="55"/>
      <c r="H11" s="55"/>
      <c r="I11" s="56"/>
      <c r="J11" s="54" t="s">
        <v>2</v>
      </c>
      <c r="K11" s="55"/>
      <c r="L11" s="55"/>
      <c r="M11" s="55"/>
      <c r="N11" s="55"/>
      <c r="O11" s="55"/>
      <c r="P11" s="55"/>
      <c r="Q11" s="55"/>
      <c r="R11" s="56"/>
      <c r="S11" s="51" t="s">
        <v>3</v>
      </c>
    </row>
    <row r="12" spans="2:19" ht="125.25" customHeight="1">
      <c r="B12" s="51"/>
      <c r="C12" s="51" t="s">
        <v>4</v>
      </c>
      <c r="D12" s="54" t="s">
        <v>5</v>
      </c>
      <c r="E12" s="55"/>
      <c r="F12" s="55"/>
      <c r="G12" s="55"/>
      <c r="H12" s="55"/>
      <c r="I12" s="56"/>
      <c r="J12" s="51" t="s">
        <v>6</v>
      </c>
      <c r="K12" s="51" t="s">
        <v>7</v>
      </c>
      <c r="L12" s="51" t="s">
        <v>8</v>
      </c>
      <c r="M12" s="54" t="s">
        <v>9</v>
      </c>
      <c r="N12" s="55"/>
      <c r="O12" s="55"/>
      <c r="P12" s="55"/>
      <c r="Q12" s="55"/>
      <c r="R12" s="56"/>
      <c r="S12" s="51"/>
    </row>
    <row r="13" spans="2:19" ht="15.6">
      <c r="B13" s="51"/>
      <c r="C13" s="51"/>
      <c r="D13" s="2" t="s">
        <v>17</v>
      </c>
      <c r="E13" s="2" t="s">
        <v>18</v>
      </c>
      <c r="F13" s="16" t="s">
        <v>19</v>
      </c>
      <c r="G13" s="16" t="s">
        <v>68</v>
      </c>
      <c r="H13" s="16" t="s">
        <v>69</v>
      </c>
      <c r="I13" s="44" t="s">
        <v>133</v>
      </c>
      <c r="J13" s="51"/>
      <c r="K13" s="51"/>
      <c r="L13" s="51"/>
      <c r="M13" s="2" t="s">
        <v>20</v>
      </c>
      <c r="N13" s="2" t="s">
        <v>18</v>
      </c>
      <c r="O13" s="16" t="s">
        <v>19</v>
      </c>
      <c r="P13" s="16" t="s">
        <v>68</v>
      </c>
      <c r="Q13" s="16" t="s">
        <v>69</v>
      </c>
      <c r="R13" s="44" t="s">
        <v>133</v>
      </c>
      <c r="S13" s="51"/>
    </row>
    <row r="14" spans="2:19" ht="15.6">
      <c r="B14" s="2">
        <v>1</v>
      </c>
      <c r="C14" s="2">
        <v>2</v>
      </c>
      <c r="D14" s="2">
        <v>3</v>
      </c>
      <c r="E14" s="2">
        <v>4</v>
      </c>
      <c r="F14" s="16">
        <v>5</v>
      </c>
      <c r="G14" s="16">
        <v>6</v>
      </c>
      <c r="H14" s="2">
        <v>7</v>
      </c>
      <c r="I14" s="44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16">
        <v>14</v>
      </c>
      <c r="P14" s="16">
        <v>15</v>
      </c>
      <c r="Q14" s="2">
        <v>16</v>
      </c>
      <c r="R14" s="44">
        <v>17</v>
      </c>
      <c r="S14" s="2">
        <v>18</v>
      </c>
    </row>
    <row r="15" spans="2:19" ht="30.75" customHeight="1">
      <c r="B15" s="50" t="s">
        <v>15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43"/>
      <c r="S15" s="3"/>
    </row>
    <row r="16" spans="2:19" ht="15.6"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1"/>
      <c r="S16" s="3"/>
    </row>
    <row r="17" spans="2:19" ht="48" customHeight="1">
      <c r="B17" s="46" t="s">
        <v>26</v>
      </c>
      <c r="C17" s="47"/>
      <c r="D17" s="47"/>
      <c r="E17" s="47"/>
      <c r="F17" s="47"/>
      <c r="G17" s="47"/>
      <c r="H17" s="47"/>
      <c r="I17" s="48"/>
      <c r="J17" s="4" t="s">
        <v>21</v>
      </c>
      <c r="K17" s="3" t="s">
        <v>22</v>
      </c>
      <c r="L17" s="3">
        <v>0</v>
      </c>
      <c r="M17" s="3">
        <v>0</v>
      </c>
      <c r="N17" s="3">
        <v>0</v>
      </c>
      <c r="O17" s="3">
        <v>0</v>
      </c>
      <c r="P17" s="3">
        <v>0.2</v>
      </c>
      <c r="Q17" s="3">
        <v>0.2</v>
      </c>
      <c r="R17" s="3">
        <v>0.2</v>
      </c>
      <c r="S17" s="3" t="s">
        <v>134</v>
      </c>
    </row>
    <row r="18" spans="2:19" ht="19.5" customHeight="1">
      <c r="B18" s="4" t="s">
        <v>10</v>
      </c>
      <c r="C18" s="24">
        <f>SUM(D18:I18)</f>
        <v>547.1</v>
      </c>
      <c r="D18" s="24">
        <v>0</v>
      </c>
      <c r="E18" s="24">
        <v>0</v>
      </c>
      <c r="F18" s="24">
        <v>105</v>
      </c>
      <c r="G18" s="24">
        <v>115.1</v>
      </c>
      <c r="H18" s="24">
        <v>141.5</v>
      </c>
      <c r="I18" s="24">
        <v>185.5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9.5" customHeight="1">
      <c r="B19" s="4" t="s">
        <v>11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ht="19.5" customHeight="1">
      <c r="B20" s="4" t="s">
        <v>12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9.5" customHeight="1">
      <c r="B21" s="4" t="s">
        <v>24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9.5" customHeight="1">
      <c r="B22" s="4" t="s">
        <v>25</v>
      </c>
      <c r="C22" s="24">
        <f>SUM(C18:C21)</f>
        <v>547.1</v>
      </c>
      <c r="D22" s="24">
        <v>0</v>
      </c>
      <c r="E22" s="24">
        <v>0</v>
      </c>
      <c r="F22" s="24">
        <f>SUM(F18:F21)</f>
        <v>105</v>
      </c>
      <c r="G22" s="24">
        <f t="shared" ref="G22:I22" si="0">SUM(G18:G21)</f>
        <v>115.1</v>
      </c>
      <c r="H22" s="24">
        <f t="shared" si="0"/>
        <v>141.5</v>
      </c>
      <c r="I22" s="24">
        <f t="shared" si="0"/>
        <v>185.5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47.25" customHeight="1">
      <c r="B23" s="46" t="s">
        <v>121</v>
      </c>
      <c r="C23" s="47"/>
      <c r="D23" s="47"/>
      <c r="E23" s="47"/>
      <c r="F23" s="47"/>
      <c r="G23" s="47"/>
      <c r="H23" s="47"/>
      <c r="I23" s="48"/>
      <c r="J23" s="4" t="s">
        <v>92</v>
      </c>
      <c r="K23" s="3" t="s">
        <v>28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 t="s">
        <v>135</v>
      </c>
    </row>
    <row r="24" spans="2:19" ht="15.6">
      <c r="B24" s="4" t="s">
        <v>10</v>
      </c>
      <c r="C24" s="22">
        <v>345.13400000000001</v>
      </c>
      <c r="D24" s="24">
        <v>0</v>
      </c>
      <c r="E24" s="22">
        <v>345.13400000000001</v>
      </c>
      <c r="F24" s="24">
        <v>0</v>
      </c>
      <c r="G24" s="24">
        <v>0</v>
      </c>
      <c r="H24" s="24">
        <v>0</v>
      </c>
      <c r="I24" s="24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5.6">
      <c r="B25" s="4" t="s">
        <v>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15.6">
      <c r="B26" s="4" t="s">
        <v>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15.6">
      <c r="B27" s="4" t="s">
        <v>24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5.6">
      <c r="B28" s="4" t="s">
        <v>27</v>
      </c>
      <c r="C28" s="22">
        <v>345.13400000000001</v>
      </c>
      <c r="D28" s="24">
        <v>0</v>
      </c>
      <c r="E28" s="22">
        <v>345.13400000000001</v>
      </c>
      <c r="F28" s="24">
        <v>0</v>
      </c>
      <c r="G28" s="24">
        <v>0</v>
      </c>
      <c r="H28" s="24">
        <v>0</v>
      </c>
      <c r="I28" s="24">
        <f>SUM(I24:I27)</f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47.25" customHeight="1">
      <c r="B29" s="46" t="s">
        <v>137</v>
      </c>
      <c r="C29" s="47"/>
      <c r="D29" s="47"/>
      <c r="E29" s="47"/>
      <c r="F29" s="47"/>
      <c r="G29" s="47"/>
      <c r="H29" s="47"/>
      <c r="I29" s="48"/>
      <c r="J29" s="4" t="s">
        <v>141</v>
      </c>
      <c r="K29" s="3" t="s">
        <v>28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 t="s">
        <v>135</v>
      </c>
    </row>
    <row r="30" spans="2:19" ht="15.6">
      <c r="B30" s="4" t="s">
        <v>10</v>
      </c>
      <c r="C30" s="22">
        <f>SUM(D30:I30)</f>
        <v>90.8</v>
      </c>
      <c r="D30" s="24">
        <v>0</v>
      </c>
      <c r="E30" s="22">
        <v>0</v>
      </c>
      <c r="F30" s="24">
        <v>90.8</v>
      </c>
      <c r="G30" s="24">
        <v>0</v>
      </c>
      <c r="H30" s="24">
        <v>0</v>
      </c>
      <c r="I30" s="24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5.6">
      <c r="B31" s="4" t="s">
        <v>11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5.6">
      <c r="B32" s="4" t="s">
        <v>12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5.6">
      <c r="B33" s="4" t="s">
        <v>24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ht="15.6">
      <c r="B34" s="4" t="s">
        <v>29</v>
      </c>
      <c r="C34" s="22">
        <f>SUM(C30:C33)</f>
        <v>90.8</v>
      </c>
      <c r="D34" s="24">
        <v>0</v>
      </c>
      <c r="E34" s="22">
        <f>SUM(E30:E33)</f>
        <v>0</v>
      </c>
      <c r="F34" s="22">
        <f t="shared" ref="F34:I34" si="1">SUM(F30:F33)</f>
        <v>90.8</v>
      </c>
      <c r="G34" s="22">
        <f t="shared" si="1"/>
        <v>0</v>
      </c>
      <c r="H34" s="22">
        <f t="shared" si="1"/>
        <v>0</v>
      </c>
      <c r="I34" s="22">
        <f t="shared" si="1"/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ht="78.75" customHeight="1">
      <c r="B35" s="46" t="s">
        <v>138</v>
      </c>
      <c r="C35" s="47"/>
      <c r="D35" s="47"/>
      <c r="E35" s="47"/>
      <c r="F35" s="47"/>
      <c r="G35" s="47"/>
      <c r="H35" s="47"/>
      <c r="I35" s="48"/>
      <c r="J35" s="38" t="s">
        <v>142</v>
      </c>
      <c r="K35" s="21" t="s">
        <v>28</v>
      </c>
      <c r="L35" s="21">
        <v>0</v>
      </c>
      <c r="M35" s="21">
        <v>0</v>
      </c>
      <c r="N35" s="21">
        <v>0</v>
      </c>
      <c r="O35" s="21">
        <v>2</v>
      </c>
      <c r="P35" s="21">
        <v>0</v>
      </c>
      <c r="Q35" s="3">
        <v>0</v>
      </c>
      <c r="R35" s="3">
        <v>0</v>
      </c>
      <c r="S35" s="3" t="s">
        <v>136</v>
      </c>
    </row>
    <row r="36" spans="2:19" ht="15.6">
      <c r="B36" s="4" t="s">
        <v>10</v>
      </c>
      <c r="C36" s="24">
        <f>SUM(D36:H36)</f>
        <v>224</v>
      </c>
      <c r="D36" s="24">
        <v>0</v>
      </c>
      <c r="E36" s="24">
        <v>0</v>
      </c>
      <c r="F36" s="24">
        <v>224</v>
      </c>
      <c r="G36" s="24">
        <v>0</v>
      </c>
      <c r="H36" s="24">
        <v>0</v>
      </c>
      <c r="I36" s="24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15.6">
      <c r="B37" s="4" t="s">
        <v>11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ht="15.6">
      <c r="B38" s="4" t="s">
        <v>12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ht="15.6">
      <c r="B39" s="4" t="s">
        <v>24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5.6">
      <c r="B40" s="4" t="s">
        <v>30</v>
      </c>
      <c r="C40" s="24">
        <f>SUM(C36:C39)</f>
        <v>224</v>
      </c>
      <c r="D40" s="24">
        <v>0</v>
      </c>
      <c r="E40" s="24">
        <v>0</v>
      </c>
      <c r="F40" s="24">
        <f>SUM(F36:F39)</f>
        <v>224</v>
      </c>
      <c r="G40" s="24">
        <f t="shared" ref="G40:I40" si="2">SUM(G36:G39)</f>
        <v>0</v>
      </c>
      <c r="H40" s="24">
        <f t="shared" si="2"/>
        <v>0</v>
      </c>
      <c r="I40" s="24">
        <f t="shared" si="2"/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47.25" customHeight="1">
      <c r="B41" s="46" t="s">
        <v>139</v>
      </c>
      <c r="C41" s="47"/>
      <c r="D41" s="47"/>
      <c r="E41" s="47"/>
      <c r="F41" s="47"/>
      <c r="G41" s="47"/>
      <c r="H41" s="47"/>
      <c r="I41" s="48"/>
      <c r="J41" s="4" t="s">
        <v>143</v>
      </c>
      <c r="K41" s="3" t="s">
        <v>28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3">
        <v>0</v>
      </c>
      <c r="S41" s="3" t="s">
        <v>135</v>
      </c>
    </row>
    <row r="42" spans="2:19" ht="15.6">
      <c r="B42" s="4" t="s">
        <v>10</v>
      </c>
      <c r="C42" s="22">
        <f>SUM(D42:I42)</f>
        <v>50.9</v>
      </c>
      <c r="D42" s="24">
        <v>0</v>
      </c>
      <c r="E42" s="22">
        <v>0</v>
      </c>
      <c r="F42" s="24">
        <v>50.9</v>
      </c>
      <c r="G42" s="24">
        <v>0</v>
      </c>
      <c r="H42" s="24">
        <v>0</v>
      </c>
      <c r="I42" s="24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5.6">
      <c r="B43" s="4" t="s">
        <v>11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5.6">
      <c r="B44" s="4" t="s">
        <v>12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5.6">
      <c r="B45" s="4" t="s">
        <v>24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5.6">
      <c r="B46" s="4" t="s">
        <v>55</v>
      </c>
      <c r="C46" s="22">
        <f>SUM(C42:C45)</f>
        <v>50.9</v>
      </c>
      <c r="D46" s="24">
        <v>0</v>
      </c>
      <c r="E46" s="22">
        <f>SUM(E42:E45)</f>
        <v>0</v>
      </c>
      <c r="F46" s="22">
        <f t="shared" ref="F46:I46" si="3">SUM(F42:F45)</f>
        <v>50.9</v>
      </c>
      <c r="G46" s="22">
        <f t="shared" si="3"/>
        <v>0</v>
      </c>
      <c r="H46" s="22">
        <f t="shared" si="3"/>
        <v>0</v>
      </c>
      <c r="I46" s="22">
        <f t="shared" si="3"/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54" customHeight="1">
      <c r="B47" s="46" t="s">
        <v>140</v>
      </c>
      <c r="C47" s="47"/>
      <c r="D47" s="47"/>
      <c r="E47" s="47"/>
      <c r="F47" s="47"/>
      <c r="G47" s="47"/>
      <c r="H47" s="47"/>
      <c r="I47" s="48"/>
      <c r="J47" s="4" t="s">
        <v>144</v>
      </c>
      <c r="K47" s="21" t="s">
        <v>28</v>
      </c>
      <c r="L47" s="21">
        <v>0</v>
      </c>
      <c r="M47" s="21">
        <v>0</v>
      </c>
      <c r="N47" s="21">
        <v>0</v>
      </c>
      <c r="O47" s="21">
        <v>2</v>
      </c>
      <c r="P47" s="21">
        <v>0</v>
      </c>
      <c r="Q47" s="3">
        <v>0</v>
      </c>
      <c r="R47" s="3">
        <v>0</v>
      </c>
      <c r="S47" s="3" t="s">
        <v>135</v>
      </c>
    </row>
    <row r="48" spans="2:19" ht="15.6">
      <c r="B48" s="4" t="s">
        <v>10</v>
      </c>
      <c r="C48" s="24">
        <f>SUM(D48:H48)</f>
        <v>206.8</v>
      </c>
      <c r="D48" s="24">
        <v>0</v>
      </c>
      <c r="E48" s="24">
        <v>0</v>
      </c>
      <c r="F48" s="24">
        <v>206.8</v>
      </c>
      <c r="G48" s="24">
        <v>0</v>
      </c>
      <c r="H48" s="24">
        <v>0</v>
      </c>
      <c r="I48" s="24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5.6">
      <c r="B49" s="4" t="s">
        <v>11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5.6">
      <c r="B50" s="4" t="s">
        <v>12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5.6">
      <c r="B51" s="4" t="s">
        <v>24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5.6">
      <c r="B52" s="4" t="s">
        <v>56</v>
      </c>
      <c r="C52" s="24">
        <f>SUM(C48:C51)</f>
        <v>206.8</v>
      </c>
      <c r="D52" s="24">
        <v>0</v>
      </c>
      <c r="E52" s="24">
        <v>0</v>
      </c>
      <c r="F52" s="24">
        <f>SUM(F48:F51)</f>
        <v>206.8</v>
      </c>
      <c r="G52" s="24">
        <f t="shared" ref="G52" si="4">SUM(G48:G51)</f>
        <v>0</v>
      </c>
      <c r="H52" s="24">
        <f t="shared" ref="H52" si="5">SUM(H48:H51)</f>
        <v>0</v>
      </c>
      <c r="I52" s="24">
        <f t="shared" ref="I52" si="6">SUM(I48:I51)</f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78.75" customHeight="1">
      <c r="B53" s="46" t="s">
        <v>152</v>
      </c>
      <c r="C53" s="47"/>
      <c r="D53" s="47"/>
      <c r="E53" s="47"/>
      <c r="F53" s="47"/>
      <c r="G53" s="47"/>
      <c r="H53" s="47"/>
      <c r="I53" s="48"/>
      <c r="J53" s="38" t="s">
        <v>142</v>
      </c>
      <c r="K53" s="21" t="s">
        <v>28</v>
      </c>
      <c r="L53" s="21">
        <v>0</v>
      </c>
      <c r="M53" s="21">
        <v>0</v>
      </c>
      <c r="N53" s="21">
        <v>0</v>
      </c>
      <c r="O53" s="21">
        <v>0</v>
      </c>
      <c r="P53" s="21">
        <v>2</v>
      </c>
      <c r="Q53" s="3">
        <v>0</v>
      </c>
      <c r="R53" s="3">
        <v>0</v>
      </c>
      <c r="S53" s="3" t="s">
        <v>136</v>
      </c>
    </row>
    <row r="54" spans="2:19" ht="15.6">
      <c r="B54" s="4" t="s">
        <v>10</v>
      </c>
      <c r="C54" s="24">
        <f>SUM(D54:H54)</f>
        <v>250</v>
      </c>
      <c r="D54" s="24">
        <v>0</v>
      </c>
      <c r="E54" s="24">
        <v>0</v>
      </c>
      <c r="F54" s="24">
        <v>0</v>
      </c>
      <c r="G54" s="24">
        <v>250</v>
      </c>
      <c r="H54" s="24">
        <v>0</v>
      </c>
      <c r="I54" s="24"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5.6">
      <c r="B55" s="4" t="s">
        <v>11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15.6">
      <c r="B56" s="4" t="s">
        <v>12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15.6">
      <c r="B57" s="4" t="s">
        <v>24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15.6">
      <c r="B58" s="4" t="s">
        <v>30</v>
      </c>
      <c r="C58" s="24">
        <f>SUM(C54:C57)</f>
        <v>250</v>
      </c>
      <c r="D58" s="24">
        <v>0</v>
      </c>
      <c r="E58" s="24">
        <v>0</v>
      </c>
      <c r="F58" s="24">
        <f>SUM(F54:F57)</f>
        <v>0</v>
      </c>
      <c r="G58" s="24">
        <f t="shared" ref="G58:I58" si="7">SUM(G54:G57)</f>
        <v>250</v>
      </c>
      <c r="H58" s="24">
        <f t="shared" si="7"/>
        <v>0</v>
      </c>
      <c r="I58" s="24">
        <f t="shared" si="7"/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s="7" customFormat="1" ht="30.75" customHeight="1">
      <c r="B59" s="5" t="s">
        <v>13</v>
      </c>
      <c r="C59" s="23">
        <f>SUM(C22,C52,C28,C34,C46,C40,C58)</f>
        <v>1714.7340000000002</v>
      </c>
      <c r="D59" s="27">
        <f>SUM(D22,D28,D34,D40,D46,D52)</f>
        <v>0</v>
      </c>
      <c r="E59" s="27">
        <f t="shared" ref="E59:I59" si="8">SUM(E22,E28,E34,E40,E46,E52)</f>
        <v>345.13400000000001</v>
      </c>
      <c r="F59" s="27">
        <f t="shared" si="8"/>
        <v>677.5</v>
      </c>
      <c r="G59" s="27">
        <f>SUM(G22,G28,G34,G40,G46,G52,G58)</f>
        <v>365.1</v>
      </c>
      <c r="H59" s="27">
        <f t="shared" si="8"/>
        <v>141.5</v>
      </c>
      <c r="I59" s="27">
        <f t="shared" si="8"/>
        <v>185.5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ht="29.25" customHeight="1">
      <c r="B60" s="49" t="s">
        <v>31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1"/>
      <c r="S60" s="3"/>
    </row>
    <row r="61" spans="2:19" ht="47.25" customHeight="1">
      <c r="B61" s="46" t="s">
        <v>32</v>
      </c>
      <c r="C61" s="47"/>
      <c r="D61" s="47"/>
      <c r="E61" s="47"/>
      <c r="F61" s="47"/>
      <c r="G61" s="47"/>
      <c r="H61" s="47"/>
      <c r="I61" s="48"/>
      <c r="J61" s="4" t="s">
        <v>37</v>
      </c>
      <c r="K61" s="3" t="s">
        <v>28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 t="s">
        <v>135</v>
      </c>
    </row>
    <row r="62" spans="2:19" ht="15.6">
      <c r="B62" s="4" t="s">
        <v>10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5.6">
      <c r="B63" s="4" t="s">
        <v>11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15.6">
      <c r="B64" s="4" t="s">
        <v>12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20.25" customHeight="1">
      <c r="B65" s="4" t="s">
        <v>24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21" customHeight="1">
      <c r="B66" s="4" t="s">
        <v>25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f>SUM(I62:I65)</f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55.5" customHeight="1">
      <c r="B67" s="46" t="s">
        <v>33</v>
      </c>
      <c r="C67" s="47"/>
      <c r="D67" s="47"/>
      <c r="E67" s="47"/>
      <c r="F67" s="47"/>
      <c r="G67" s="47"/>
      <c r="H67" s="47"/>
      <c r="I67" s="48"/>
      <c r="J67" s="4" t="s">
        <v>38</v>
      </c>
      <c r="K67" s="3" t="s">
        <v>22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 t="s">
        <v>135</v>
      </c>
    </row>
    <row r="68" spans="2:19" ht="21.75" customHeight="1">
      <c r="B68" s="4" t="s">
        <v>10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21.75" customHeight="1">
      <c r="B69" s="4" t="s">
        <v>11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21.75" customHeight="1">
      <c r="B70" s="4" t="s">
        <v>12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21.75" customHeight="1">
      <c r="B71" s="4" t="s">
        <v>24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17.25" customHeight="1">
      <c r="B72" s="4" t="s">
        <v>27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5.6">
      <c r="B73" s="4" t="s">
        <v>34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f>SUM(I68:I72)</f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5.6">
      <c r="B74" s="49" t="s">
        <v>35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1"/>
      <c r="S74" s="3"/>
    </row>
    <row r="75" spans="2:19" ht="51" customHeight="1">
      <c r="B75" s="46" t="s">
        <v>36</v>
      </c>
      <c r="C75" s="47"/>
      <c r="D75" s="47"/>
      <c r="E75" s="47"/>
      <c r="F75" s="47"/>
      <c r="G75" s="47"/>
      <c r="H75" s="47"/>
      <c r="I75" s="48"/>
      <c r="J75" s="4" t="s">
        <v>64</v>
      </c>
      <c r="K75" s="3" t="s">
        <v>65</v>
      </c>
      <c r="L75" s="3" t="s">
        <v>65</v>
      </c>
      <c r="M75" s="3" t="s">
        <v>65</v>
      </c>
      <c r="N75" s="3" t="s">
        <v>65</v>
      </c>
      <c r="O75" s="3" t="s">
        <v>65</v>
      </c>
      <c r="P75" s="3" t="s">
        <v>65</v>
      </c>
      <c r="Q75" s="3" t="s">
        <v>65</v>
      </c>
      <c r="R75" s="3" t="s">
        <v>65</v>
      </c>
      <c r="S75" s="3" t="s">
        <v>135</v>
      </c>
    </row>
    <row r="76" spans="2:19" ht="15.6">
      <c r="B76" s="4" t="s">
        <v>10</v>
      </c>
      <c r="C76" s="28">
        <v>1000</v>
      </c>
      <c r="D76" s="28">
        <v>1000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15.6">
      <c r="B77" s="4" t="s">
        <v>11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15.6">
      <c r="B78" s="4" t="s">
        <v>12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18" customHeight="1">
      <c r="B79" s="4" t="s">
        <v>24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15.6">
      <c r="B80" s="4" t="s">
        <v>25</v>
      </c>
      <c r="C80" s="28">
        <v>1000</v>
      </c>
      <c r="D80" s="28">
        <v>1000</v>
      </c>
      <c r="E80" s="28">
        <v>0</v>
      </c>
      <c r="F80" s="28">
        <v>0</v>
      </c>
      <c r="G80" s="28">
        <v>0</v>
      </c>
      <c r="H80" s="28">
        <v>0</v>
      </c>
      <c r="I80" s="28">
        <f>SUM(I76:I79)</f>
        <v>0</v>
      </c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58.5" customHeight="1">
      <c r="B81" s="46" t="s">
        <v>98</v>
      </c>
      <c r="C81" s="47"/>
      <c r="D81" s="47"/>
      <c r="E81" s="47"/>
      <c r="F81" s="47"/>
      <c r="G81" s="47"/>
      <c r="H81" s="47"/>
      <c r="I81" s="48"/>
      <c r="J81" s="4" t="s">
        <v>90</v>
      </c>
      <c r="K81" s="3" t="s">
        <v>70</v>
      </c>
      <c r="L81" s="3" t="s">
        <v>65</v>
      </c>
      <c r="M81" s="3" t="s">
        <v>65</v>
      </c>
      <c r="N81" s="3">
        <v>1</v>
      </c>
      <c r="O81" s="3" t="s">
        <v>65</v>
      </c>
      <c r="P81" s="3" t="s">
        <v>65</v>
      </c>
      <c r="Q81" s="3" t="s">
        <v>65</v>
      </c>
      <c r="R81" s="3" t="s">
        <v>65</v>
      </c>
      <c r="S81" s="3" t="s">
        <v>135</v>
      </c>
    </row>
    <row r="82" spans="2:19" ht="15.6">
      <c r="B82" s="4" t="s">
        <v>10</v>
      </c>
      <c r="C82" s="3">
        <v>390.42574999999999</v>
      </c>
      <c r="D82" s="24">
        <v>0</v>
      </c>
      <c r="E82" s="3">
        <v>390.42574999999999</v>
      </c>
      <c r="F82" s="24">
        <v>0</v>
      </c>
      <c r="G82" s="24">
        <v>0</v>
      </c>
      <c r="H82" s="24">
        <v>0</v>
      </c>
      <c r="I82" s="24">
        <v>0</v>
      </c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15.6">
      <c r="B83" s="4" t="s">
        <v>11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15.6">
      <c r="B84" s="4" t="s">
        <v>12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21" customHeight="1">
      <c r="B85" s="4" t="s">
        <v>24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15.6">
      <c r="B86" s="4" t="s">
        <v>27</v>
      </c>
      <c r="C86" s="3">
        <v>390.42574999999999</v>
      </c>
      <c r="D86" s="24">
        <v>0</v>
      </c>
      <c r="E86" s="3">
        <v>390.42574999999999</v>
      </c>
      <c r="F86" s="24">
        <v>0</v>
      </c>
      <c r="G86" s="24">
        <v>0</v>
      </c>
      <c r="H86" s="24">
        <v>0</v>
      </c>
      <c r="I86" s="24">
        <f>SUM(I82:I85)</f>
        <v>0</v>
      </c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58.5" customHeight="1">
      <c r="B87" s="46" t="s">
        <v>99</v>
      </c>
      <c r="C87" s="47"/>
      <c r="D87" s="47"/>
      <c r="E87" s="47"/>
      <c r="F87" s="47"/>
      <c r="G87" s="47"/>
      <c r="H87" s="47"/>
      <c r="I87" s="48"/>
      <c r="J87" s="4" t="s">
        <v>93</v>
      </c>
      <c r="K87" s="3" t="s">
        <v>70</v>
      </c>
      <c r="L87" s="3" t="s">
        <v>65</v>
      </c>
      <c r="M87" s="3" t="s">
        <v>65</v>
      </c>
      <c r="N87" s="3">
        <v>1</v>
      </c>
      <c r="O87" s="3" t="s">
        <v>65</v>
      </c>
      <c r="P87" s="3" t="s">
        <v>65</v>
      </c>
      <c r="Q87" s="3" t="s">
        <v>65</v>
      </c>
      <c r="R87" s="3" t="s">
        <v>65</v>
      </c>
      <c r="S87" s="3" t="s">
        <v>135</v>
      </c>
    </row>
    <row r="88" spans="2:19" ht="15.6">
      <c r="B88" s="4" t="s">
        <v>10</v>
      </c>
      <c r="C88" s="3">
        <v>640.1662</v>
      </c>
      <c r="D88" s="24">
        <v>0</v>
      </c>
      <c r="E88" s="3">
        <v>640.1662</v>
      </c>
      <c r="F88" s="24">
        <v>0</v>
      </c>
      <c r="G88" s="24">
        <v>0</v>
      </c>
      <c r="H88" s="24">
        <v>0</v>
      </c>
      <c r="I88" s="24">
        <v>0</v>
      </c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15.6">
      <c r="B89" s="4" t="s">
        <v>11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ht="15.6">
      <c r="B90" s="4" t="s">
        <v>12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ht="21" customHeight="1">
      <c r="B91" s="4" t="s">
        <v>24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ht="15.6">
      <c r="B92" s="4" t="s">
        <v>29</v>
      </c>
      <c r="C92" s="3">
        <v>640.1662</v>
      </c>
      <c r="D92" s="24">
        <v>0</v>
      </c>
      <c r="E92" s="3">
        <v>640.1662</v>
      </c>
      <c r="F92" s="24">
        <v>0</v>
      </c>
      <c r="G92" s="24">
        <v>0</v>
      </c>
      <c r="H92" s="24">
        <v>0</v>
      </c>
      <c r="I92" s="24">
        <f>SUM(I88:I91)</f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ht="15.6">
      <c r="B93" s="4" t="s">
        <v>39</v>
      </c>
      <c r="C93" s="22">
        <f>SUM(C80,C86,C92)</f>
        <v>2030.59195</v>
      </c>
      <c r="D93" s="22">
        <f t="shared" ref="D93:I93" si="9">SUM(D80,D86,D92)</f>
        <v>1000</v>
      </c>
      <c r="E93" s="22">
        <f t="shared" si="9"/>
        <v>1030.59195</v>
      </c>
      <c r="F93" s="22">
        <f t="shared" si="9"/>
        <v>0</v>
      </c>
      <c r="G93" s="22">
        <f t="shared" si="9"/>
        <v>0</v>
      </c>
      <c r="H93" s="22">
        <f t="shared" si="9"/>
        <v>0</v>
      </c>
      <c r="I93" s="22">
        <f t="shared" si="9"/>
        <v>0</v>
      </c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ht="34.5" customHeight="1">
      <c r="B94" s="11" t="s">
        <v>41</v>
      </c>
      <c r="C94" s="32">
        <f>SUM(C95:C98)</f>
        <v>3745.3259500000004</v>
      </c>
      <c r="D94" s="32">
        <f t="shared" ref="D94:I94" si="10">SUM(D95:D98)</f>
        <v>1000</v>
      </c>
      <c r="E94" s="32">
        <f t="shared" si="10"/>
        <v>1375.72595</v>
      </c>
      <c r="F94" s="32">
        <f t="shared" si="10"/>
        <v>677.5</v>
      </c>
      <c r="G94" s="32">
        <f t="shared" si="10"/>
        <v>365.1</v>
      </c>
      <c r="H94" s="32">
        <f t="shared" si="10"/>
        <v>141.5</v>
      </c>
      <c r="I94" s="32">
        <f t="shared" si="10"/>
        <v>185.5</v>
      </c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2:19" ht="15.6">
      <c r="B95" s="9" t="s">
        <v>10</v>
      </c>
      <c r="C95" s="31">
        <f>SUM(C59,C73,C93)</f>
        <v>3745.3259500000004</v>
      </c>
      <c r="D95" s="31">
        <f t="shared" ref="D95:I95" si="11">SUM(D59,D73,D93)</f>
        <v>1000</v>
      </c>
      <c r="E95" s="31">
        <f t="shared" si="11"/>
        <v>1375.72595</v>
      </c>
      <c r="F95" s="31">
        <f t="shared" si="11"/>
        <v>677.5</v>
      </c>
      <c r="G95" s="31">
        <f t="shared" si="11"/>
        <v>365.1</v>
      </c>
      <c r="H95" s="31">
        <f t="shared" si="11"/>
        <v>141.5</v>
      </c>
      <c r="I95" s="31">
        <f t="shared" si="11"/>
        <v>185.5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 ht="15.6">
      <c r="B96" s="9" t="s">
        <v>11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5.6">
      <c r="B97" s="9" t="s">
        <v>12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5.75" customHeight="1">
      <c r="B98" s="9" t="s">
        <v>24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ht="15.6">
      <c r="B99" s="50" t="s">
        <v>42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43"/>
      <c r="S99" s="3"/>
    </row>
    <row r="100" spans="2:19" ht="15.6">
      <c r="B100" s="49" t="s">
        <v>43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1"/>
      <c r="S100" s="3"/>
    </row>
    <row r="101" spans="2:19" ht="78">
      <c r="B101" s="46" t="s">
        <v>44</v>
      </c>
      <c r="C101" s="47"/>
      <c r="D101" s="47"/>
      <c r="E101" s="47"/>
      <c r="F101" s="47"/>
      <c r="G101" s="47"/>
      <c r="H101" s="47"/>
      <c r="I101" s="48"/>
      <c r="J101" s="4" t="s">
        <v>45</v>
      </c>
      <c r="K101" s="3" t="s">
        <v>46</v>
      </c>
      <c r="L101" s="3">
        <v>75</v>
      </c>
      <c r="M101" s="3">
        <v>75</v>
      </c>
      <c r="N101" s="3">
        <v>75</v>
      </c>
      <c r="O101" s="3">
        <v>75</v>
      </c>
      <c r="P101" s="3">
        <v>75</v>
      </c>
      <c r="Q101" s="3">
        <v>75</v>
      </c>
      <c r="R101" s="3">
        <v>75</v>
      </c>
      <c r="S101" s="3" t="s">
        <v>134</v>
      </c>
    </row>
    <row r="102" spans="2:19" ht="15.6">
      <c r="B102" s="4" t="s">
        <v>10</v>
      </c>
      <c r="C102" s="3">
        <f>SUM(D102:I102)</f>
        <v>327.47500000000002</v>
      </c>
      <c r="D102" s="3">
        <v>50</v>
      </c>
      <c r="E102" s="3">
        <v>53.65</v>
      </c>
      <c r="F102" s="3">
        <v>55.957000000000001</v>
      </c>
      <c r="G102" s="3">
        <v>55.956000000000003</v>
      </c>
      <c r="H102" s="3">
        <v>55.956000000000003</v>
      </c>
      <c r="I102" s="3">
        <v>55.956000000000003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ht="15.6">
      <c r="B103" s="4" t="s">
        <v>11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ht="15.6">
      <c r="B104" s="4" t="s">
        <v>12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ht="16.5" customHeight="1">
      <c r="B105" s="4" t="s">
        <v>24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ht="16.5" customHeight="1">
      <c r="B106" s="4" t="s">
        <v>25</v>
      </c>
      <c r="C106" s="3">
        <f>SUM(C102:C105)</f>
        <v>327.47500000000002</v>
      </c>
      <c r="D106" s="3">
        <v>50</v>
      </c>
      <c r="E106" s="3">
        <f>SUM(E102:E105)</f>
        <v>53.65</v>
      </c>
      <c r="F106" s="3">
        <f>SUM(F102:F105)</f>
        <v>55.957000000000001</v>
      </c>
      <c r="G106" s="3">
        <f>SUM(G102:G105)</f>
        <v>55.956000000000003</v>
      </c>
      <c r="H106" s="3">
        <f>SUM(H102:H105)</f>
        <v>55.956000000000003</v>
      </c>
      <c r="I106" s="3">
        <f>SUM(I102:I105)</f>
        <v>55.956000000000003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ht="15.6">
      <c r="B107" s="4" t="s">
        <v>13</v>
      </c>
      <c r="C107" s="3">
        <f>SUM(C106)</f>
        <v>327.47500000000002</v>
      </c>
      <c r="D107" s="3">
        <v>50</v>
      </c>
      <c r="E107" s="3">
        <v>53.65</v>
      </c>
      <c r="F107" s="3">
        <f>SUM(F106)</f>
        <v>55.957000000000001</v>
      </c>
      <c r="G107" s="3">
        <f>SUM(G106)</f>
        <v>55.956000000000003</v>
      </c>
      <c r="H107" s="3">
        <f>SUM(H106)</f>
        <v>55.956000000000003</v>
      </c>
      <c r="I107" s="3">
        <f>SUM(I106)</f>
        <v>55.956000000000003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ht="15.6">
      <c r="B108" s="49" t="s">
        <v>47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1"/>
      <c r="S108" s="3"/>
    </row>
    <row r="109" spans="2:19" ht="47.25" customHeight="1">
      <c r="B109" s="46" t="s">
        <v>67</v>
      </c>
      <c r="C109" s="47"/>
      <c r="D109" s="47"/>
      <c r="E109" s="47"/>
      <c r="F109" s="47"/>
      <c r="G109" s="47"/>
      <c r="H109" s="47"/>
      <c r="I109" s="48"/>
      <c r="J109" s="4" t="s">
        <v>60</v>
      </c>
      <c r="K109" s="3" t="s">
        <v>46</v>
      </c>
      <c r="L109" s="3">
        <v>75</v>
      </c>
      <c r="M109" s="3">
        <v>80</v>
      </c>
      <c r="N109" s="3">
        <v>85</v>
      </c>
      <c r="O109" s="3">
        <v>90</v>
      </c>
      <c r="P109" s="3">
        <v>90</v>
      </c>
      <c r="Q109" s="3">
        <v>90</v>
      </c>
      <c r="R109" s="3">
        <v>90</v>
      </c>
      <c r="S109" s="3" t="s">
        <v>134</v>
      </c>
    </row>
    <row r="110" spans="2:19" ht="15.6">
      <c r="B110" s="4" t="s">
        <v>10</v>
      </c>
      <c r="C110" s="24">
        <f>SUM(D110:I110)</f>
        <v>998.39</v>
      </c>
      <c r="D110" s="24">
        <v>200</v>
      </c>
      <c r="E110" s="3">
        <v>166.39</v>
      </c>
      <c r="F110" s="3">
        <v>195.5</v>
      </c>
      <c r="G110" s="3">
        <v>145.5</v>
      </c>
      <c r="H110" s="3">
        <v>145.5</v>
      </c>
      <c r="I110" s="3">
        <v>145.5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ht="15.6">
      <c r="B111" s="4" t="s">
        <v>11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ht="15.6">
      <c r="B112" s="4" t="s">
        <v>12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ht="18.75" customHeight="1">
      <c r="B113" s="4" t="s">
        <v>24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ht="18.75" customHeight="1">
      <c r="B114" s="4" t="s">
        <v>25</v>
      </c>
      <c r="C114" s="24">
        <f>SUM(C110:C113)</f>
        <v>998.39</v>
      </c>
      <c r="D114" s="24">
        <v>200</v>
      </c>
      <c r="E114" s="3">
        <f>SUM(E110:E113)</f>
        <v>166.39</v>
      </c>
      <c r="F114" s="3">
        <f>SUM(F110:F113)</f>
        <v>195.5</v>
      </c>
      <c r="G114" s="3">
        <f>SUM(G110:G113)</f>
        <v>145.5</v>
      </c>
      <c r="H114" s="3">
        <f>SUM(H110:H113)</f>
        <v>145.5</v>
      </c>
      <c r="I114" s="3">
        <f>SUM(I110:I113)</f>
        <v>145.5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ht="46.8">
      <c r="B115" s="46" t="s">
        <v>122</v>
      </c>
      <c r="C115" s="47"/>
      <c r="D115" s="47"/>
      <c r="E115" s="47"/>
      <c r="F115" s="47"/>
      <c r="G115" s="47"/>
      <c r="H115" s="47"/>
      <c r="I115" s="48"/>
      <c r="J115" s="4" t="s">
        <v>95</v>
      </c>
      <c r="K115" s="3" t="s">
        <v>70</v>
      </c>
      <c r="L115" s="3">
        <v>0</v>
      </c>
      <c r="M115" s="3">
        <v>0</v>
      </c>
      <c r="N115" s="3">
        <v>11</v>
      </c>
      <c r="O115" s="3">
        <v>6</v>
      </c>
      <c r="P115" s="3">
        <v>10</v>
      </c>
      <c r="Q115" s="3">
        <v>6</v>
      </c>
      <c r="R115" s="3">
        <v>6</v>
      </c>
      <c r="S115" s="3" t="s">
        <v>134</v>
      </c>
    </row>
    <row r="116" spans="2:19" ht="15.6">
      <c r="B116" s="4" t="s">
        <v>10</v>
      </c>
      <c r="C116" s="24">
        <f>SUM(D116:I116)</f>
        <v>371.13019000000003</v>
      </c>
      <c r="D116" s="24">
        <v>0</v>
      </c>
      <c r="E116" s="3">
        <v>99.206190000000007</v>
      </c>
      <c r="F116" s="3">
        <v>57.308</v>
      </c>
      <c r="G116" s="24">
        <v>114.616</v>
      </c>
      <c r="H116" s="24">
        <v>50</v>
      </c>
      <c r="I116" s="24">
        <v>50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ht="15.6">
      <c r="B117" s="4" t="s">
        <v>11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ht="15.6">
      <c r="B118" s="4" t="s">
        <v>12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ht="18.75" customHeight="1">
      <c r="B119" s="4" t="s">
        <v>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ht="18.75" customHeight="1">
      <c r="B120" s="4" t="s">
        <v>27</v>
      </c>
      <c r="C120" s="24">
        <f>SUM(C116:C119)</f>
        <v>371.13019000000003</v>
      </c>
      <c r="D120" s="24">
        <v>0</v>
      </c>
      <c r="E120" s="3">
        <f>SUM(E116:E119)</f>
        <v>99.206190000000007</v>
      </c>
      <c r="F120" s="3">
        <f>SUM(F116:F119)</f>
        <v>57.308</v>
      </c>
      <c r="G120" s="3">
        <f t="shared" ref="G120:I120" si="12">SUM(G116:G119)</f>
        <v>114.616</v>
      </c>
      <c r="H120" s="3">
        <f t="shared" si="12"/>
        <v>50</v>
      </c>
      <c r="I120" s="3">
        <f t="shared" si="12"/>
        <v>50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ht="46.8">
      <c r="B121" s="46" t="s">
        <v>78</v>
      </c>
      <c r="C121" s="47"/>
      <c r="D121" s="47"/>
      <c r="E121" s="47"/>
      <c r="F121" s="47"/>
      <c r="G121" s="47"/>
      <c r="H121" s="47"/>
      <c r="I121" s="48"/>
      <c r="J121" s="4" t="s">
        <v>94</v>
      </c>
      <c r="K121" s="3" t="s">
        <v>46</v>
      </c>
      <c r="L121" s="3">
        <v>0</v>
      </c>
      <c r="M121" s="3">
        <v>0</v>
      </c>
      <c r="N121" s="3">
        <v>2</v>
      </c>
      <c r="O121" s="3">
        <v>0</v>
      </c>
      <c r="P121" s="3">
        <v>0</v>
      </c>
      <c r="Q121" s="3">
        <v>0</v>
      </c>
      <c r="R121" s="3">
        <v>0</v>
      </c>
      <c r="S121" s="3" t="s">
        <v>134</v>
      </c>
    </row>
    <row r="122" spans="2:19" ht="15.6">
      <c r="B122" s="4" t="s">
        <v>10</v>
      </c>
      <c r="C122" s="24">
        <f>SUM(D122:I122)</f>
        <v>69.400000000000006</v>
      </c>
      <c r="D122" s="24">
        <v>0</v>
      </c>
      <c r="E122" s="24">
        <v>69.400000000000006</v>
      </c>
      <c r="F122" s="24">
        <v>0</v>
      </c>
      <c r="G122" s="24">
        <v>0</v>
      </c>
      <c r="H122" s="24">
        <v>0</v>
      </c>
      <c r="I122" s="24">
        <v>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ht="15.6">
      <c r="B123" s="4" t="s">
        <v>11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ht="15.6">
      <c r="B124" s="4" t="s">
        <v>12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ht="18.75" customHeight="1">
      <c r="B125" s="4" t="s">
        <v>24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ht="18.75" customHeight="1">
      <c r="B126" s="4" t="s">
        <v>29</v>
      </c>
      <c r="C126" s="24">
        <f>SUM(C122:C125)</f>
        <v>69.400000000000006</v>
      </c>
      <c r="D126" s="24">
        <v>0</v>
      </c>
      <c r="E126" s="24">
        <f>SUM(E122:E125)</f>
        <v>69.400000000000006</v>
      </c>
      <c r="F126" s="24">
        <f t="shared" ref="F126:I126" si="13">SUM(F122:F125)</f>
        <v>0</v>
      </c>
      <c r="G126" s="24">
        <f t="shared" si="13"/>
        <v>0</v>
      </c>
      <c r="H126" s="24">
        <f t="shared" si="13"/>
        <v>0</v>
      </c>
      <c r="I126" s="24">
        <f t="shared" si="13"/>
        <v>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ht="46.8">
      <c r="B127" s="46" t="s">
        <v>79</v>
      </c>
      <c r="C127" s="47"/>
      <c r="D127" s="47"/>
      <c r="E127" s="47"/>
      <c r="F127" s="47"/>
      <c r="G127" s="47"/>
      <c r="H127" s="47"/>
      <c r="I127" s="48"/>
      <c r="J127" s="4" t="s">
        <v>124</v>
      </c>
      <c r="K127" s="3" t="s">
        <v>125</v>
      </c>
      <c r="L127" s="3">
        <v>109887</v>
      </c>
      <c r="M127" s="3">
        <v>156166</v>
      </c>
      <c r="N127" s="3">
        <v>155000</v>
      </c>
      <c r="O127" s="3">
        <v>148000</v>
      </c>
      <c r="P127" s="3">
        <v>94000</v>
      </c>
      <c r="Q127" s="3">
        <v>94000</v>
      </c>
      <c r="R127" s="3">
        <v>94000</v>
      </c>
      <c r="S127" s="3" t="s">
        <v>134</v>
      </c>
    </row>
    <row r="128" spans="2:19" ht="15.75" customHeight="1">
      <c r="B128" s="4" t="s">
        <v>10</v>
      </c>
      <c r="C128" s="3">
        <f>SUM(D128:I128)</f>
        <v>5752.7469999999994</v>
      </c>
      <c r="D128" s="3">
        <v>807.5</v>
      </c>
      <c r="E128" s="3">
        <v>1140.327</v>
      </c>
      <c r="F128" s="3">
        <v>969.98</v>
      </c>
      <c r="G128" s="3">
        <v>944.98</v>
      </c>
      <c r="H128" s="3">
        <v>944.98</v>
      </c>
      <c r="I128" s="3">
        <v>944.98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ht="15.6">
      <c r="B129" s="4" t="s">
        <v>11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ht="15.6">
      <c r="B130" s="4" t="s">
        <v>12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ht="15.6">
      <c r="B131" s="4" t="s">
        <v>24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ht="15.6">
      <c r="B132" s="4" t="s">
        <v>30</v>
      </c>
      <c r="C132" s="3">
        <f>SUM(C128:C131)</f>
        <v>5752.7469999999994</v>
      </c>
      <c r="D132" s="3">
        <v>807.5</v>
      </c>
      <c r="E132" s="3">
        <f>SUM(E128:E131)</f>
        <v>1140.327</v>
      </c>
      <c r="F132" s="3">
        <f>SUM(F128:F131)</f>
        <v>969.98</v>
      </c>
      <c r="G132" s="3">
        <f>SUM(G128:G131)</f>
        <v>944.98</v>
      </c>
      <c r="H132" s="3">
        <f>SUM(H128:H131)</f>
        <v>944.98</v>
      </c>
      <c r="I132" s="3">
        <f>SUM(I128:I131)</f>
        <v>944.98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ht="47.25" customHeight="1">
      <c r="B133" s="46" t="s">
        <v>91</v>
      </c>
      <c r="C133" s="47"/>
      <c r="D133" s="47"/>
      <c r="E133" s="47"/>
      <c r="F133" s="47"/>
      <c r="G133" s="47"/>
      <c r="H133" s="47"/>
      <c r="I133" s="48"/>
      <c r="J133" s="4" t="s">
        <v>111</v>
      </c>
      <c r="K133" s="3" t="s">
        <v>46</v>
      </c>
      <c r="L133" s="21">
        <v>0</v>
      </c>
      <c r="M133" s="21">
        <v>0</v>
      </c>
      <c r="N133" s="21">
        <v>40</v>
      </c>
      <c r="O133" s="21">
        <v>70</v>
      </c>
      <c r="P133" s="21">
        <v>70</v>
      </c>
      <c r="Q133" s="3">
        <v>70</v>
      </c>
      <c r="R133" s="3">
        <v>70</v>
      </c>
      <c r="S133" s="3" t="s">
        <v>134</v>
      </c>
    </row>
    <row r="134" spans="2:19" ht="15.75" customHeight="1">
      <c r="B134" s="4" t="s">
        <v>10</v>
      </c>
      <c r="C134" s="24">
        <f>SUM(D134:I134)</f>
        <v>339.90699999999998</v>
      </c>
      <c r="D134" s="24">
        <v>0</v>
      </c>
      <c r="E134" s="24">
        <v>130</v>
      </c>
      <c r="F134" s="24">
        <v>90.4</v>
      </c>
      <c r="G134" s="24">
        <v>50</v>
      </c>
      <c r="H134" s="24">
        <v>41.415999999999997</v>
      </c>
      <c r="I134" s="24">
        <v>28.091000000000001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ht="15.6">
      <c r="B135" s="4" t="s">
        <v>11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ht="15.6">
      <c r="B136" s="4" t="s">
        <v>12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ht="15.6">
      <c r="B137" s="4" t="s">
        <v>24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ht="15.6">
      <c r="B138" s="4" t="s">
        <v>55</v>
      </c>
      <c r="C138" s="24">
        <f>SUM(C134:C137)</f>
        <v>339.90699999999998</v>
      </c>
      <c r="D138" s="24">
        <v>0</v>
      </c>
      <c r="E138" s="24">
        <v>130</v>
      </c>
      <c r="F138" s="24">
        <f>SUM(F134:F137)</f>
        <v>90.4</v>
      </c>
      <c r="G138" s="24">
        <f t="shared" ref="G138:I138" si="14">SUM(G134:G137)</f>
        <v>50</v>
      </c>
      <c r="H138" s="24">
        <f t="shared" si="14"/>
        <v>41.415999999999997</v>
      </c>
      <c r="I138" s="24">
        <f t="shared" si="14"/>
        <v>28.091000000000001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ht="16.5" customHeight="1">
      <c r="B139" s="4" t="s">
        <v>34</v>
      </c>
      <c r="C139" s="29">
        <f>SUM(C114,C120,C126,C132,C138)</f>
        <v>7531.5741899999994</v>
      </c>
      <c r="D139" s="24">
        <f>SUM(D114,D120,D126,D132,D138)</f>
        <v>1007.5</v>
      </c>
      <c r="E139" s="24">
        <f t="shared" ref="E139:I139" si="15">SUM(E114,E120,E126,E132,E138)</f>
        <v>1605.3231900000001</v>
      </c>
      <c r="F139" s="24">
        <f t="shared" si="15"/>
        <v>1313.1880000000001</v>
      </c>
      <c r="G139" s="24">
        <f t="shared" si="15"/>
        <v>1255.096</v>
      </c>
      <c r="H139" s="24">
        <f t="shared" si="15"/>
        <v>1181.896</v>
      </c>
      <c r="I139" s="24">
        <f t="shared" si="15"/>
        <v>1168.5709999999999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ht="16.5" customHeight="1">
      <c r="B140" s="59" t="s">
        <v>77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1"/>
      <c r="R140" s="42"/>
      <c r="S140" s="3"/>
    </row>
    <row r="141" spans="2:19" ht="50.25" customHeight="1">
      <c r="B141" s="46" t="s">
        <v>48</v>
      </c>
      <c r="C141" s="47"/>
      <c r="D141" s="47"/>
      <c r="E141" s="47"/>
      <c r="F141" s="47"/>
      <c r="G141" s="47"/>
      <c r="H141" s="47"/>
      <c r="I141" s="48"/>
      <c r="J141" s="4" t="s">
        <v>52</v>
      </c>
      <c r="K141" s="3"/>
      <c r="L141" s="3">
        <v>0</v>
      </c>
      <c r="M141" s="3">
        <v>0</v>
      </c>
      <c r="N141" s="3">
        <v>10</v>
      </c>
      <c r="O141" s="3">
        <v>10</v>
      </c>
      <c r="P141" s="3">
        <v>10</v>
      </c>
      <c r="Q141" s="3">
        <v>10</v>
      </c>
      <c r="R141" s="3">
        <v>10</v>
      </c>
      <c r="S141" s="3" t="s">
        <v>134</v>
      </c>
    </row>
    <row r="142" spans="2:19" ht="16.5" customHeight="1">
      <c r="B142" s="4" t="s">
        <v>10</v>
      </c>
      <c r="C142" s="24">
        <f>SUM(D142:I142)</f>
        <v>110.645</v>
      </c>
      <c r="D142" s="24">
        <v>0</v>
      </c>
      <c r="E142" s="24">
        <v>15</v>
      </c>
      <c r="F142" s="3">
        <v>15.645</v>
      </c>
      <c r="G142" s="3">
        <v>50</v>
      </c>
      <c r="H142" s="3">
        <v>15</v>
      </c>
      <c r="I142" s="3">
        <v>15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ht="16.5" customHeight="1">
      <c r="B143" s="4" t="s">
        <v>11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ht="16.5" customHeight="1">
      <c r="B144" s="4" t="s">
        <v>12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ht="16.5" customHeight="1">
      <c r="B145" s="4" t="s">
        <v>24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ht="16.5" customHeight="1">
      <c r="B146" s="4" t="s">
        <v>25</v>
      </c>
      <c r="C146" s="3">
        <f>SUM(C142:C145)</f>
        <v>110.645</v>
      </c>
      <c r="D146" s="24">
        <v>0</v>
      </c>
      <c r="E146" s="24">
        <v>15</v>
      </c>
      <c r="F146" s="3">
        <f>SUM(F142:F145)</f>
        <v>15.645</v>
      </c>
      <c r="G146" s="3">
        <f>SUM(G142:G145)</f>
        <v>50</v>
      </c>
      <c r="H146" s="3">
        <f>SUM(H142:H145)</f>
        <v>15</v>
      </c>
      <c r="I146" s="3">
        <f>SUM(I142:I145)</f>
        <v>15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ht="52.5" customHeight="1">
      <c r="B147" s="46" t="s">
        <v>49</v>
      </c>
      <c r="C147" s="47"/>
      <c r="D147" s="47"/>
      <c r="E147" s="47"/>
      <c r="F147" s="47"/>
      <c r="G147" s="47"/>
      <c r="H147" s="47"/>
      <c r="I147" s="48"/>
      <c r="J147" s="4" t="s">
        <v>53</v>
      </c>
      <c r="K147" s="3" t="s">
        <v>28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/>
      <c r="S147" s="3" t="s">
        <v>134</v>
      </c>
    </row>
    <row r="148" spans="2:19" ht="15.6">
      <c r="B148" s="4" t="s">
        <v>10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ht="15.6">
      <c r="B149" s="4" t="s">
        <v>11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ht="15.6">
      <c r="B150" s="4" t="s">
        <v>12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ht="15.6">
      <c r="B151" s="4" t="s">
        <v>24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ht="15.6">
      <c r="B152" s="4" t="s">
        <v>27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ht="15.6">
      <c r="B153" s="4" t="s">
        <v>39</v>
      </c>
      <c r="C153" s="22">
        <f>SUM(C146,C152)</f>
        <v>110.645</v>
      </c>
      <c r="D153" s="24">
        <v>0</v>
      </c>
      <c r="E153" s="24">
        <v>15</v>
      </c>
      <c r="F153" s="30">
        <f>SUM(F146,F152)</f>
        <v>15.645</v>
      </c>
      <c r="G153" s="30">
        <f>SUM(G146,G152)</f>
        <v>50</v>
      </c>
      <c r="H153" s="30">
        <f>SUM(H146,H152)</f>
        <v>15</v>
      </c>
      <c r="I153" s="30">
        <f>SUM(I146,I152)</f>
        <v>15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ht="15.6">
      <c r="B154" s="49" t="s">
        <v>50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1"/>
      <c r="S154" s="3"/>
    </row>
    <row r="155" spans="2:19" ht="47.25" customHeight="1">
      <c r="B155" s="46" t="s">
        <v>51</v>
      </c>
      <c r="C155" s="47"/>
      <c r="D155" s="47"/>
      <c r="E155" s="47"/>
      <c r="F155" s="47"/>
      <c r="G155" s="47"/>
      <c r="H155" s="47"/>
      <c r="I155" s="48"/>
      <c r="J155" s="4" t="s">
        <v>54</v>
      </c>
      <c r="K155" s="3" t="s">
        <v>28</v>
      </c>
      <c r="L155" s="3">
        <v>2</v>
      </c>
      <c r="M155" s="3">
        <v>2</v>
      </c>
      <c r="N155" s="3">
        <v>1</v>
      </c>
      <c r="O155" s="3">
        <v>0</v>
      </c>
      <c r="P155" s="3">
        <v>0</v>
      </c>
      <c r="Q155" s="3">
        <v>0</v>
      </c>
      <c r="R155" s="3">
        <v>0</v>
      </c>
      <c r="S155" s="3" t="s">
        <v>136</v>
      </c>
    </row>
    <row r="156" spans="2:19" ht="15.6">
      <c r="B156" s="4" t="s">
        <v>10</v>
      </c>
      <c r="C156" s="24">
        <f>SUM(D156:H156)</f>
        <v>43.7</v>
      </c>
      <c r="D156" s="24">
        <v>25</v>
      </c>
      <c r="E156" s="3">
        <v>18.7</v>
      </c>
      <c r="F156" s="24">
        <v>0</v>
      </c>
      <c r="G156" s="24">
        <v>0</v>
      </c>
      <c r="H156" s="24">
        <v>0</v>
      </c>
      <c r="I156" s="24">
        <v>0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ht="15.6">
      <c r="B157" s="4" t="s">
        <v>11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ht="15.6">
      <c r="B158" s="4" t="s">
        <v>12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ht="15.6">
      <c r="B159" s="4" t="s">
        <v>24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ht="15.6">
      <c r="B160" s="4" t="s">
        <v>25</v>
      </c>
      <c r="C160" s="24">
        <f>SUM(C156:C159)</f>
        <v>43.7</v>
      </c>
      <c r="D160" s="24">
        <v>25</v>
      </c>
      <c r="E160" s="3">
        <f>SUM(E156:E159)</f>
        <v>18.7</v>
      </c>
      <c r="F160" s="24">
        <v>0</v>
      </c>
      <c r="G160" s="24">
        <v>0</v>
      </c>
      <c r="H160" s="24">
        <v>0</v>
      </c>
      <c r="I160" s="24">
        <v>0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ht="78">
      <c r="B161" s="46" t="s">
        <v>71</v>
      </c>
      <c r="C161" s="47"/>
      <c r="D161" s="47"/>
      <c r="E161" s="47"/>
      <c r="F161" s="47"/>
      <c r="G161" s="47"/>
      <c r="H161" s="47"/>
      <c r="I161" s="48"/>
      <c r="J161" s="4" t="s">
        <v>103</v>
      </c>
      <c r="K161" s="3" t="s">
        <v>28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/>
      <c r="S161" s="3" t="s">
        <v>136</v>
      </c>
    </row>
    <row r="162" spans="2:19" ht="15.6">
      <c r="B162" s="4" t="s">
        <v>10</v>
      </c>
      <c r="C162" s="24">
        <f>SUM(D162:H162)</f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ht="15.6">
      <c r="B163" s="4" t="s">
        <v>11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ht="15.6">
      <c r="B164" s="4" t="s">
        <v>12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ht="15.6">
      <c r="B165" s="4" t="s">
        <v>24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ht="15.6">
      <c r="B166" s="4" t="s">
        <v>27</v>
      </c>
      <c r="C166" s="24">
        <f>SUM(C162:C165)</f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ht="78">
      <c r="B167" s="46" t="s">
        <v>72</v>
      </c>
      <c r="C167" s="47"/>
      <c r="D167" s="47"/>
      <c r="E167" s="47"/>
      <c r="F167" s="47"/>
      <c r="G167" s="47"/>
      <c r="H167" s="47"/>
      <c r="I167" s="48"/>
      <c r="J167" s="4" t="s">
        <v>104</v>
      </c>
      <c r="K167" s="3" t="s">
        <v>28</v>
      </c>
      <c r="L167" s="3">
        <v>0</v>
      </c>
      <c r="M167" s="3">
        <v>0</v>
      </c>
      <c r="N167" s="3">
        <v>3</v>
      </c>
      <c r="O167" s="3">
        <v>3</v>
      </c>
      <c r="P167" s="3">
        <v>0</v>
      </c>
      <c r="Q167" s="3">
        <v>0</v>
      </c>
      <c r="R167" s="3">
        <v>0</v>
      </c>
      <c r="S167" s="3" t="s">
        <v>136</v>
      </c>
    </row>
    <row r="168" spans="2:19" ht="15.6">
      <c r="B168" s="4" t="s">
        <v>10</v>
      </c>
      <c r="C168" s="3">
        <f>SUM(D168:H168)</f>
        <v>10</v>
      </c>
      <c r="D168" s="24">
        <v>0</v>
      </c>
      <c r="E168" s="24">
        <v>10</v>
      </c>
      <c r="F168" s="24">
        <v>0</v>
      </c>
      <c r="G168" s="24">
        <v>0</v>
      </c>
      <c r="H168" s="3">
        <v>0</v>
      </c>
      <c r="I168" s="3">
        <v>0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ht="15.6">
      <c r="B169" s="4" t="s">
        <v>11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ht="15.6">
      <c r="B170" s="4" t="s">
        <v>12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ht="15.6">
      <c r="B171" s="4" t="s">
        <v>24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ht="15.6">
      <c r="B172" s="4" t="s">
        <v>29</v>
      </c>
      <c r="C172" s="3">
        <f>SUM(C168:C171)</f>
        <v>10</v>
      </c>
      <c r="D172" s="24">
        <v>0</v>
      </c>
      <c r="E172" s="24">
        <v>10</v>
      </c>
      <c r="F172" s="24">
        <f>SUM(F168:F171)</f>
        <v>0</v>
      </c>
      <c r="G172" s="24">
        <f>SUM(G168:G171)</f>
        <v>0</v>
      </c>
      <c r="H172" s="3">
        <f>SUM(H168:H171)</f>
        <v>0</v>
      </c>
      <c r="I172" s="3">
        <f>SUM(I168:I171)</f>
        <v>0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ht="47.25" customHeight="1">
      <c r="B173" s="46" t="s">
        <v>100</v>
      </c>
      <c r="C173" s="47"/>
      <c r="D173" s="47"/>
      <c r="E173" s="47"/>
      <c r="F173" s="47"/>
      <c r="G173" s="47"/>
      <c r="H173" s="47"/>
      <c r="I173" s="48"/>
      <c r="J173" s="4" t="s">
        <v>105</v>
      </c>
      <c r="K173" s="3" t="s">
        <v>28</v>
      </c>
      <c r="L173" s="3">
        <v>0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 t="s">
        <v>134</v>
      </c>
    </row>
    <row r="174" spans="2:19" ht="15.6">
      <c r="B174" s="4" t="s">
        <v>10</v>
      </c>
      <c r="C174" s="22">
        <f>SUM(D174:I174)</f>
        <v>391.24999999999994</v>
      </c>
      <c r="D174" s="24">
        <v>30</v>
      </c>
      <c r="E174" s="24">
        <v>32.19</v>
      </c>
      <c r="F174" s="3">
        <v>66.5</v>
      </c>
      <c r="G174" s="3">
        <v>174.28700000000001</v>
      </c>
      <c r="H174" s="3">
        <v>49.08</v>
      </c>
      <c r="I174" s="3">
        <v>39.192999999999998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ht="15.6">
      <c r="B175" s="4" t="s">
        <v>11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ht="15.6">
      <c r="B176" s="4" t="s">
        <v>12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ht="15.6">
      <c r="B177" s="4" t="s">
        <v>24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ht="15.6">
      <c r="B178" s="4" t="s">
        <v>30</v>
      </c>
      <c r="C178" s="22">
        <f>SUM(C174:C177)</f>
        <v>391.24999999999994</v>
      </c>
      <c r="D178" s="24">
        <v>30</v>
      </c>
      <c r="E178" s="24">
        <v>32.19</v>
      </c>
      <c r="F178" s="3">
        <f>SUM(F174:F177)</f>
        <v>66.5</v>
      </c>
      <c r="G178" s="3">
        <f>SUM(G174:G177)</f>
        <v>174.28700000000001</v>
      </c>
      <c r="H178" s="3">
        <f>SUM(H174:H177)</f>
        <v>49.08</v>
      </c>
      <c r="I178" s="3">
        <f>SUM(I174:I177)</f>
        <v>39.192999999999998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ht="46.8">
      <c r="B179" s="46" t="s">
        <v>73</v>
      </c>
      <c r="C179" s="47"/>
      <c r="D179" s="47"/>
      <c r="E179" s="47"/>
      <c r="F179" s="47"/>
      <c r="G179" s="47"/>
      <c r="H179" s="47"/>
      <c r="I179" s="48"/>
      <c r="J179" s="4" t="s">
        <v>106</v>
      </c>
      <c r="K179" s="3" t="s">
        <v>28</v>
      </c>
      <c r="L179" s="3">
        <v>0</v>
      </c>
      <c r="M179" s="3">
        <v>0</v>
      </c>
      <c r="N179" s="3">
        <v>0</v>
      </c>
      <c r="O179" s="3">
        <v>0</v>
      </c>
      <c r="P179" s="3">
        <v>10</v>
      </c>
      <c r="Q179" s="3">
        <v>10</v>
      </c>
      <c r="R179" s="3">
        <v>10</v>
      </c>
      <c r="S179" s="3" t="s">
        <v>134</v>
      </c>
    </row>
    <row r="180" spans="2:19" ht="15.6">
      <c r="B180" s="4" t="s">
        <v>10</v>
      </c>
      <c r="C180" s="22">
        <f>SUM(D180:H180)</f>
        <v>0</v>
      </c>
      <c r="D180" s="24">
        <v>0</v>
      </c>
      <c r="E180" s="28">
        <v>0</v>
      </c>
      <c r="F180" s="3">
        <v>0</v>
      </c>
      <c r="G180" s="3">
        <v>0</v>
      </c>
      <c r="H180" s="3">
        <v>0</v>
      </c>
      <c r="I180" s="3">
        <v>0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ht="15.6">
      <c r="B181" s="4" t="s">
        <v>11</v>
      </c>
      <c r="C181" s="22">
        <f t="shared" ref="C181" si="16">SUM(D181:H181)</f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ht="15.6">
      <c r="B182" s="4" t="s">
        <v>12</v>
      </c>
      <c r="C182" s="22">
        <f>SUM(D182:I182)</f>
        <v>145.19999999999999</v>
      </c>
      <c r="D182" s="24">
        <v>0</v>
      </c>
      <c r="E182" s="24">
        <v>0</v>
      </c>
      <c r="F182" s="24">
        <v>0</v>
      </c>
      <c r="G182" s="24">
        <v>48.4</v>
      </c>
      <c r="H182" s="24">
        <v>48.4</v>
      </c>
      <c r="I182" s="24">
        <v>48.4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ht="15.6">
      <c r="B183" s="4" t="s">
        <v>24</v>
      </c>
      <c r="C183" s="22">
        <f t="shared" ref="C183:C184" si="17">SUM(D183:I183)</f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ht="15.6">
      <c r="B184" s="4" t="s">
        <v>55</v>
      </c>
      <c r="C184" s="22">
        <f t="shared" si="17"/>
        <v>145.19999999999999</v>
      </c>
      <c r="D184" s="24">
        <v>0</v>
      </c>
      <c r="E184" s="28">
        <f>SUM(E180:E183)</f>
        <v>0</v>
      </c>
      <c r="F184" s="3">
        <f>SUM(F180:F183)</f>
        <v>0</v>
      </c>
      <c r="G184" s="3">
        <f>SUM(G180:G183)</f>
        <v>48.4</v>
      </c>
      <c r="H184" s="3">
        <f>SUM(H180:H183)</f>
        <v>48.4</v>
      </c>
      <c r="I184" s="3">
        <f>SUM(I180:I183)</f>
        <v>48.4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ht="47.25" customHeight="1">
      <c r="B185" s="46" t="s">
        <v>74</v>
      </c>
      <c r="C185" s="47"/>
      <c r="D185" s="47"/>
      <c r="E185" s="47"/>
      <c r="F185" s="47"/>
      <c r="G185" s="47"/>
      <c r="H185" s="47"/>
      <c r="I185" s="48"/>
      <c r="J185" s="4" t="s">
        <v>107</v>
      </c>
      <c r="K185" s="3" t="s">
        <v>28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 t="s">
        <v>134</v>
      </c>
    </row>
    <row r="186" spans="2:19" ht="15.6">
      <c r="B186" s="4" t="s">
        <v>10</v>
      </c>
      <c r="C186" s="24">
        <f>SUM(D186:I186)</f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ht="15.6">
      <c r="B187" s="4" t="s">
        <v>11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ht="15.6">
      <c r="B188" s="4" t="s">
        <v>12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ht="15.6">
      <c r="B189" s="4" t="s">
        <v>24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ht="15.6">
      <c r="B190" s="4" t="s">
        <v>56</v>
      </c>
      <c r="C190" s="24">
        <f>SUM(C186:C189)</f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ht="78">
      <c r="B191" s="46" t="s">
        <v>76</v>
      </c>
      <c r="C191" s="47"/>
      <c r="D191" s="47"/>
      <c r="E191" s="47"/>
      <c r="F191" s="47"/>
      <c r="G191" s="47"/>
      <c r="H191" s="47"/>
      <c r="I191" s="48"/>
      <c r="J191" s="4" t="s">
        <v>108</v>
      </c>
      <c r="K191" s="3" t="s">
        <v>28</v>
      </c>
      <c r="L191" s="3">
        <v>0</v>
      </c>
      <c r="M191" s="3">
        <v>0</v>
      </c>
      <c r="N191" s="3">
        <v>4</v>
      </c>
      <c r="O191" s="3">
        <v>4</v>
      </c>
      <c r="P191" s="3">
        <v>4</v>
      </c>
      <c r="Q191" s="3">
        <v>4</v>
      </c>
      <c r="R191" s="3">
        <v>4</v>
      </c>
      <c r="S191" s="3" t="s">
        <v>136</v>
      </c>
    </row>
    <row r="192" spans="2:19" ht="15.6">
      <c r="B192" s="4" t="s">
        <v>10</v>
      </c>
      <c r="C192" s="24">
        <f>SUM(D192:I192)</f>
        <v>155.16</v>
      </c>
      <c r="D192" s="24">
        <v>0</v>
      </c>
      <c r="E192" s="24">
        <v>30</v>
      </c>
      <c r="F192" s="3">
        <v>31.29</v>
      </c>
      <c r="G192" s="3">
        <v>31.29</v>
      </c>
      <c r="H192" s="3">
        <v>31.29</v>
      </c>
      <c r="I192" s="3">
        <v>31.29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ht="15.6">
      <c r="B193" s="4" t="s">
        <v>11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ht="15.6">
      <c r="B194" s="4" t="s">
        <v>12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ht="15.6">
      <c r="B195" s="4" t="s">
        <v>24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ht="15.6">
      <c r="B196" s="4" t="s">
        <v>75</v>
      </c>
      <c r="C196" s="3">
        <f>SUM(C192:C195)</f>
        <v>155.16</v>
      </c>
      <c r="D196" s="24">
        <v>0</v>
      </c>
      <c r="E196" s="24">
        <v>30</v>
      </c>
      <c r="F196" s="3">
        <f>SUM(F192:F195)</f>
        <v>31.29</v>
      </c>
      <c r="G196" s="3">
        <f>SUM(G192:G195)</f>
        <v>31.29</v>
      </c>
      <c r="H196" s="3">
        <f>SUM(H192:H195)</f>
        <v>31.29</v>
      </c>
      <c r="I196" s="3">
        <f>SUM(I192:I195)</f>
        <v>31.29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ht="47.25" customHeight="1">
      <c r="B197" s="46" t="s">
        <v>101</v>
      </c>
      <c r="C197" s="47"/>
      <c r="D197" s="47"/>
      <c r="E197" s="47"/>
      <c r="F197" s="47"/>
      <c r="G197" s="47"/>
      <c r="H197" s="47"/>
      <c r="I197" s="48"/>
      <c r="J197" s="4" t="s">
        <v>109</v>
      </c>
      <c r="K197" s="3" t="s">
        <v>28</v>
      </c>
      <c r="L197" s="3">
        <v>0</v>
      </c>
      <c r="M197" s="3">
        <v>0</v>
      </c>
      <c r="N197" s="3">
        <v>0</v>
      </c>
      <c r="O197" s="3">
        <v>3</v>
      </c>
      <c r="P197" s="3">
        <v>3</v>
      </c>
      <c r="Q197" s="3">
        <v>3</v>
      </c>
      <c r="R197" s="3">
        <v>3</v>
      </c>
      <c r="S197" s="3" t="s">
        <v>134</v>
      </c>
    </row>
    <row r="198" spans="2:19" ht="15.6">
      <c r="B198" s="4" t="s">
        <v>10</v>
      </c>
      <c r="C198" s="24">
        <f>SUM(D198:I198)</f>
        <v>155.11000000000001</v>
      </c>
      <c r="D198" s="24">
        <v>0</v>
      </c>
      <c r="E198" s="24">
        <v>0</v>
      </c>
      <c r="F198" s="3">
        <v>15.11</v>
      </c>
      <c r="G198" s="3">
        <v>40</v>
      </c>
      <c r="H198" s="3">
        <v>50</v>
      </c>
      <c r="I198" s="3">
        <v>50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ht="15.6">
      <c r="B199" s="4" t="s">
        <v>11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ht="15.6">
      <c r="B200" s="4" t="s">
        <v>12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ht="15.6">
      <c r="B201" s="4" t="s">
        <v>24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ht="15.6">
      <c r="B202" s="4" t="s">
        <v>102</v>
      </c>
      <c r="C202" s="3">
        <f>SUM(C198:C201)</f>
        <v>155.11000000000001</v>
      </c>
      <c r="D202" s="24">
        <v>0</v>
      </c>
      <c r="E202" s="24">
        <v>0</v>
      </c>
      <c r="F202" s="3">
        <f>SUM(F198:F201)</f>
        <v>15.11</v>
      </c>
      <c r="G202" s="3">
        <f>SUM(G198:G201)</f>
        <v>40</v>
      </c>
      <c r="H202" s="3">
        <f>SUM(H198:H201)</f>
        <v>50</v>
      </c>
      <c r="I202" s="3">
        <f>SUM(I198:I201)</f>
        <v>50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ht="46.8" hidden="1">
      <c r="B203" s="62" t="s">
        <v>123</v>
      </c>
      <c r="C203" s="62"/>
      <c r="D203" s="62"/>
      <c r="E203" s="62"/>
      <c r="F203" s="62"/>
      <c r="G203" s="62"/>
      <c r="H203" s="62"/>
      <c r="I203" s="40"/>
      <c r="J203" s="4" t="s">
        <v>110</v>
      </c>
      <c r="K203" s="3" t="s">
        <v>28</v>
      </c>
      <c r="L203" s="3">
        <v>0</v>
      </c>
      <c r="M203" s="3">
        <v>0</v>
      </c>
      <c r="N203" s="3">
        <v>0</v>
      </c>
      <c r="O203" s="3">
        <v>5</v>
      </c>
      <c r="P203" s="3">
        <v>0</v>
      </c>
      <c r="Q203" s="3">
        <v>0</v>
      </c>
      <c r="R203" s="3"/>
      <c r="S203" s="3" t="s">
        <v>23</v>
      </c>
    </row>
    <row r="204" spans="2:19" ht="15.6" hidden="1">
      <c r="B204" s="4" t="s">
        <v>10</v>
      </c>
      <c r="C204" s="3">
        <f>SUM(D204:H204)</f>
        <v>0</v>
      </c>
      <c r="D204" s="24">
        <v>0</v>
      </c>
      <c r="E204" s="24">
        <v>0</v>
      </c>
      <c r="F204" s="3">
        <v>0</v>
      </c>
      <c r="G204" s="24">
        <v>0</v>
      </c>
      <c r="H204" s="24">
        <v>0</v>
      </c>
      <c r="I204" s="24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ht="15.6" hidden="1">
      <c r="B205" s="4" t="s">
        <v>11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ht="15.6" hidden="1">
      <c r="B206" s="4" t="s">
        <v>12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ht="15.6" hidden="1">
      <c r="B207" s="4" t="s">
        <v>24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ht="15.6" hidden="1">
      <c r="B208" s="4" t="s">
        <v>102</v>
      </c>
      <c r="C208" s="3">
        <f>SUM(C204:C207)</f>
        <v>0</v>
      </c>
      <c r="D208" s="24">
        <v>0</v>
      </c>
      <c r="E208" s="24">
        <v>0</v>
      </c>
      <c r="F208" s="3">
        <f>SUM(F204:F207)</f>
        <v>0</v>
      </c>
      <c r="G208" s="24">
        <f>SUM(G204:G207)</f>
        <v>0</v>
      </c>
      <c r="H208" s="24">
        <f>SUM(H204:H207)</f>
        <v>0</v>
      </c>
      <c r="I208" s="24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ht="15.6">
      <c r="B209" s="4" t="s">
        <v>40</v>
      </c>
      <c r="C209" s="24">
        <f>SUM(C160,C166,C172,C178,C184,C190,C196,C202,C208)</f>
        <v>900.41999999999985</v>
      </c>
      <c r="D209" s="24">
        <f>SUM(D160,D166,D172,D178,D184,D190,D208)</f>
        <v>55</v>
      </c>
      <c r="E209" s="22">
        <f>SUM(E160,E166,E172,E178,E184,E190,E196,E202,E208)</f>
        <v>90.89</v>
      </c>
      <c r="F209" s="22">
        <f>SUM(F160,F166,F172,F178,F184,F190,F196,F202,F208)</f>
        <v>112.89999999999999</v>
      </c>
      <c r="G209" s="22">
        <f>SUM(G160,G166,G172,G178,G184,G190,G196,G202,G208)</f>
        <v>293.97699999999998</v>
      </c>
      <c r="H209" s="22">
        <f>SUM(H160,H166,H172,H178,H184,H190,H196,H202,H208)</f>
        <v>178.76999999999998</v>
      </c>
      <c r="I209" s="22">
        <f>SUM(I160,I166,I172,I178,I184,I190,I196,I202,I208)</f>
        <v>168.88299999999998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ht="15.6">
      <c r="B210" s="11" t="s">
        <v>57</v>
      </c>
      <c r="C210" s="25">
        <f t="shared" ref="C210:I210" si="18">SUM(C211:C214)</f>
        <v>8870.1141900000002</v>
      </c>
      <c r="D210" s="25">
        <f t="shared" si="18"/>
        <v>1112.5</v>
      </c>
      <c r="E210" s="25">
        <f t="shared" si="18"/>
        <v>1764.8631900000003</v>
      </c>
      <c r="F210" s="25">
        <f t="shared" si="18"/>
        <v>1497.6899999999998</v>
      </c>
      <c r="G210" s="25">
        <f t="shared" si="18"/>
        <v>1655.0290000000002</v>
      </c>
      <c r="H210" s="25">
        <f t="shared" si="18"/>
        <v>1431.6220000000001</v>
      </c>
      <c r="I210" s="25">
        <f t="shared" si="18"/>
        <v>1408.41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2:19" ht="15.6">
      <c r="B211" s="9" t="s">
        <v>10</v>
      </c>
      <c r="C211" s="26">
        <f>SUM(C102,C110,C116,C122,C128,C134,C142,C148,C156,C162,C168,C174,C180,C186,C192,C198)</f>
        <v>8724.9141899999995</v>
      </c>
      <c r="D211" s="26">
        <f t="shared" ref="D211:I211" si="19">SUM(D102,D110,D116,D122,D128,D134,D142,D148,D156,D162,D168,D174,D180,D186,D192,D198)</f>
        <v>1112.5</v>
      </c>
      <c r="E211" s="26">
        <f t="shared" si="19"/>
        <v>1764.8631900000003</v>
      </c>
      <c r="F211" s="26">
        <f t="shared" si="19"/>
        <v>1497.6899999999998</v>
      </c>
      <c r="G211" s="26">
        <f t="shared" si="19"/>
        <v>1606.6290000000001</v>
      </c>
      <c r="H211" s="26">
        <f t="shared" si="19"/>
        <v>1383.222</v>
      </c>
      <c r="I211" s="26">
        <f t="shared" si="19"/>
        <v>1360.01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2:19" ht="15.6">
      <c r="B212" s="9" t="s">
        <v>11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2:19" ht="15.6">
      <c r="B213" s="9" t="s">
        <v>12</v>
      </c>
      <c r="C213" s="26">
        <f>SUM(C104,C112,C118,C124,C130,C136,C144,C150,C158,C164,C170,C176,C182,C188,C194,C200)</f>
        <v>145.19999999999999</v>
      </c>
      <c r="D213" s="26">
        <f t="shared" ref="D213:I213" si="20">SUM(D104,D112,D118,D124,D130,D136,D144,D150,D158,D164,D170,D176,D182,D188,D194,D200)</f>
        <v>0</v>
      </c>
      <c r="E213" s="26">
        <f t="shared" si="20"/>
        <v>0</v>
      </c>
      <c r="F213" s="26">
        <f t="shared" si="20"/>
        <v>0</v>
      </c>
      <c r="G213" s="26">
        <f t="shared" si="20"/>
        <v>48.4</v>
      </c>
      <c r="H213" s="26">
        <f t="shared" si="20"/>
        <v>48.4</v>
      </c>
      <c r="I213" s="26">
        <f t="shared" si="20"/>
        <v>48.4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2:19" ht="15.6">
      <c r="B214" s="9" t="s">
        <v>24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2:19" ht="15.6">
      <c r="B215" s="50" t="s">
        <v>58</v>
      </c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43"/>
      <c r="S215" s="3"/>
    </row>
    <row r="216" spans="2:19" ht="15.6">
      <c r="B216" s="49" t="s">
        <v>153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1"/>
      <c r="S216" s="3"/>
    </row>
    <row r="217" spans="2:19" ht="78.75" customHeight="1">
      <c r="B217" s="46" t="s">
        <v>80</v>
      </c>
      <c r="C217" s="47"/>
      <c r="D217" s="47"/>
      <c r="E217" s="47"/>
      <c r="F217" s="47"/>
      <c r="G217" s="47"/>
      <c r="H217" s="47"/>
      <c r="I217" s="48"/>
      <c r="J217" s="4" t="s">
        <v>61</v>
      </c>
      <c r="K217" s="3" t="s">
        <v>22</v>
      </c>
      <c r="L217" s="3">
        <v>68.3</v>
      </c>
      <c r="M217" s="3">
        <v>68.3</v>
      </c>
      <c r="N217" s="3">
        <v>68.3</v>
      </c>
      <c r="O217" s="3">
        <v>68.3</v>
      </c>
      <c r="P217" s="3">
        <v>68.3</v>
      </c>
      <c r="Q217" s="3">
        <v>68.3</v>
      </c>
      <c r="R217" s="3">
        <v>68.3</v>
      </c>
      <c r="S217" s="3" t="s">
        <v>136</v>
      </c>
    </row>
    <row r="218" spans="2:19" ht="15.6">
      <c r="B218" s="4" t="s">
        <v>10</v>
      </c>
      <c r="C218" s="29">
        <f>SUM(D218:I218)</f>
        <v>9011.4097399999991</v>
      </c>
      <c r="D218" s="24">
        <v>1311.1</v>
      </c>
      <c r="E218" s="3">
        <v>1323.94974</v>
      </c>
      <c r="F218" s="3">
        <v>1545.32</v>
      </c>
      <c r="G218" s="24">
        <v>1430.34</v>
      </c>
      <c r="H218" s="24">
        <v>1667.9</v>
      </c>
      <c r="I218" s="24">
        <v>1732.8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ht="15.6">
      <c r="B219" s="4" t="s">
        <v>11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ht="15.6">
      <c r="B220" s="4" t="s">
        <v>12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ht="15.6">
      <c r="B221" s="4" t="s">
        <v>24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ht="15.6">
      <c r="B222" s="4" t="s">
        <v>25</v>
      </c>
      <c r="C222" s="29">
        <f>SUM(C218:C221)</f>
        <v>9011.4097399999991</v>
      </c>
      <c r="D222" s="24">
        <v>1311.1</v>
      </c>
      <c r="E222" s="3">
        <f>SUM(E218:E221)</f>
        <v>1323.94974</v>
      </c>
      <c r="F222" s="3">
        <f>SUM(F218:F221)</f>
        <v>1545.32</v>
      </c>
      <c r="G222" s="24">
        <f>SUM(G218:G221)</f>
        <v>1430.34</v>
      </c>
      <c r="H222" s="24">
        <f>SUM(H218:H221)</f>
        <v>1667.9</v>
      </c>
      <c r="I222" s="24">
        <f>SUM(I218:I221)</f>
        <v>1732.8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ht="78">
      <c r="B223" s="46" t="s">
        <v>96</v>
      </c>
      <c r="C223" s="47"/>
      <c r="D223" s="47"/>
      <c r="E223" s="47"/>
      <c r="F223" s="47"/>
      <c r="G223" s="47"/>
      <c r="H223" s="47"/>
      <c r="I223" s="48"/>
      <c r="J223" s="4" t="s">
        <v>62</v>
      </c>
      <c r="K223" s="3" t="s">
        <v>22</v>
      </c>
      <c r="L223" s="3">
        <v>0.06</v>
      </c>
      <c r="M223" s="3">
        <v>1</v>
      </c>
      <c r="N223" s="3">
        <v>0.03</v>
      </c>
      <c r="O223" s="3">
        <v>0</v>
      </c>
      <c r="P223" s="3">
        <v>0</v>
      </c>
      <c r="Q223" s="3">
        <v>0</v>
      </c>
      <c r="R223" s="3">
        <v>0</v>
      </c>
      <c r="S223" s="3" t="s">
        <v>136</v>
      </c>
    </row>
    <row r="224" spans="2:19" ht="15.6">
      <c r="B224" s="4" t="s">
        <v>10</v>
      </c>
      <c r="C224" s="24">
        <f>SUM(D224:I224)</f>
        <v>886.8</v>
      </c>
      <c r="D224" s="24">
        <v>826.8</v>
      </c>
      <c r="E224" s="24">
        <v>60</v>
      </c>
      <c r="F224" s="24">
        <v>0</v>
      </c>
      <c r="G224" s="24">
        <v>0</v>
      </c>
      <c r="H224" s="24">
        <v>0</v>
      </c>
      <c r="I224" s="24">
        <v>0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ht="15.6">
      <c r="B225" s="4" t="s">
        <v>11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ht="15.6">
      <c r="B226" s="4" t="s">
        <v>12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ht="15.6">
      <c r="B227" s="4" t="s">
        <v>24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ht="15.6">
      <c r="B228" s="4" t="s">
        <v>27</v>
      </c>
      <c r="C228" s="24">
        <f>SUM(C224:C227)</f>
        <v>886.8</v>
      </c>
      <c r="D228" s="24">
        <v>826.8</v>
      </c>
      <c r="E228" s="24">
        <v>60</v>
      </c>
      <c r="F228" s="24">
        <v>0</v>
      </c>
      <c r="G228" s="24">
        <v>0</v>
      </c>
      <c r="H228" s="24">
        <v>0</v>
      </c>
      <c r="I228" s="24">
        <v>0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ht="54" customHeight="1">
      <c r="B229" s="46" t="s">
        <v>86</v>
      </c>
      <c r="C229" s="47"/>
      <c r="D229" s="47"/>
      <c r="E229" s="47"/>
      <c r="F229" s="47"/>
      <c r="G229" s="47"/>
      <c r="H229" s="47"/>
      <c r="I229" s="48"/>
      <c r="J229" s="4" t="s">
        <v>81</v>
      </c>
      <c r="K229" s="3" t="s">
        <v>22</v>
      </c>
      <c r="L229" s="3">
        <v>0</v>
      </c>
      <c r="M229" s="3">
        <v>0</v>
      </c>
      <c r="N229" s="3">
        <v>0.75</v>
      </c>
      <c r="O229" s="3">
        <v>0</v>
      </c>
      <c r="P229" s="3">
        <v>0</v>
      </c>
      <c r="Q229" s="3">
        <v>0</v>
      </c>
      <c r="R229" s="3">
        <v>0</v>
      </c>
      <c r="S229" s="3" t="s">
        <v>136</v>
      </c>
    </row>
    <row r="230" spans="2:19" ht="20.25" customHeight="1">
      <c r="B230" s="4" t="s">
        <v>10</v>
      </c>
      <c r="C230" s="24">
        <f>SUM(D230:I230)</f>
        <v>28.921060000000001</v>
      </c>
      <c r="D230" s="24">
        <v>0</v>
      </c>
      <c r="E230" s="3">
        <v>28.921060000000001</v>
      </c>
      <c r="F230" s="24">
        <v>0</v>
      </c>
      <c r="G230" s="24">
        <v>0</v>
      </c>
      <c r="H230" s="24">
        <v>0</v>
      </c>
      <c r="I230" s="24">
        <v>0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ht="20.25" customHeight="1">
      <c r="B231" s="4" t="s">
        <v>11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ht="20.25" customHeight="1">
      <c r="B232" s="4" t="s">
        <v>12</v>
      </c>
      <c r="C232" s="24">
        <f>SUM(D232:I232)</f>
        <v>378.86556000000002</v>
      </c>
      <c r="D232" s="24">
        <v>0</v>
      </c>
      <c r="E232" s="3">
        <v>378.86556000000002</v>
      </c>
      <c r="F232" s="24">
        <v>0</v>
      </c>
      <c r="G232" s="24">
        <v>0</v>
      </c>
      <c r="H232" s="24">
        <v>0</v>
      </c>
      <c r="I232" s="24">
        <v>0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ht="20.25" customHeight="1">
      <c r="B233" s="4" t="s">
        <v>24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ht="20.25" customHeight="1">
      <c r="B234" s="4" t="s">
        <v>29</v>
      </c>
      <c r="C234" s="3">
        <f>SUM(C230:C233)</f>
        <v>407.78662000000003</v>
      </c>
      <c r="D234" s="24">
        <v>0</v>
      </c>
      <c r="E234" s="3">
        <v>407.78662000000003</v>
      </c>
      <c r="F234" s="24">
        <v>0</v>
      </c>
      <c r="G234" s="24">
        <v>0</v>
      </c>
      <c r="H234" s="24">
        <v>0</v>
      </c>
      <c r="I234" s="24">
        <v>0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ht="83.25" customHeight="1">
      <c r="B235" s="46" t="s">
        <v>88</v>
      </c>
      <c r="C235" s="47"/>
      <c r="D235" s="47"/>
      <c r="E235" s="47"/>
      <c r="F235" s="47"/>
      <c r="G235" s="47"/>
      <c r="H235" s="47"/>
      <c r="I235" s="48"/>
      <c r="J235" s="4" t="s">
        <v>87</v>
      </c>
      <c r="K235" s="3" t="s">
        <v>22</v>
      </c>
      <c r="L235" s="3">
        <v>0</v>
      </c>
      <c r="M235" s="3">
        <v>0</v>
      </c>
      <c r="N235" s="21">
        <v>0.125</v>
      </c>
      <c r="O235" s="3">
        <v>0</v>
      </c>
      <c r="P235" s="3">
        <v>0</v>
      </c>
      <c r="Q235" s="3">
        <v>0</v>
      </c>
      <c r="R235" s="3">
        <v>0</v>
      </c>
      <c r="S235" s="3" t="s">
        <v>136</v>
      </c>
    </row>
    <row r="236" spans="2:19" ht="20.25" customHeight="1">
      <c r="B236" s="4" t="s">
        <v>10</v>
      </c>
      <c r="C236" s="24">
        <f>SUM(D236:I236)</f>
        <v>33.552639999999997</v>
      </c>
      <c r="D236" s="24">
        <v>0</v>
      </c>
      <c r="E236" s="3">
        <v>33.552639999999997</v>
      </c>
      <c r="F236" s="24">
        <v>0</v>
      </c>
      <c r="G236" s="24">
        <v>0</v>
      </c>
      <c r="H236" s="24">
        <v>0</v>
      </c>
      <c r="I236" s="24">
        <v>0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ht="20.25" customHeight="1">
      <c r="B237" s="4" t="s">
        <v>11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ht="20.25" customHeight="1">
      <c r="B238" s="4" t="s">
        <v>12</v>
      </c>
      <c r="C238" s="24">
        <f>SUM(D238:I238)</f>
        <v>637.5</v>
      </c>
      <c r="D238" s="24">
        <v>0</v>
      </c>
      <c r="E238" s="24">
        <v>637.5</v>
      </c>
      <c r="F238" s="24">
        <v>0</v>
      </c>
      <c r="G238" s="24">
        <v>0</v>
      </c>
      <c r="H238" s="24">
        <v>0</v>
      </c>
      <c r="I238" s="24">
        <v>0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ht="20.25" customHeight="1">
      <c r="B239" s="4" t="s">
        <v>24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ht="20.25" customHeight="1">
      <c r="B240" s="4" t="s">
        <v>30</v>
      </c>
      <c r="C240" s="24">
        <f>SUM(C236:C239)</f>
        <v>671.05264</v>
      </c>
      <c r="D240" s="24">
        <v>0</v>
      </c>
      <c r="E240" s="3">
        <v>671.05264</v>
      </c>
      <c r="F240" s="24">
        <v>0</v>
      </c>
      <c r="G240" s="24">
        <v>0</v>
      </c>
      <c r="H240" s="24">
        <v>0</v>
      </c>
      <c r="I240" s="24">
        <v>0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ht="82.5" customHeight="1">
      <c r="B241" s="46" t="s">
        <v>97</v>
      </c>
      <c r="C241" s="47"/>
      <c r="D241" s="47"/>
      <c r="E241" s="47"/>
      <c r="F241" s="47"/>
      <c r="G241" s="47"/>
      <c r="H241" s="47"/>
      <c r="I241" s="48"/>
      <c r="J241" s="4" t="s">
        <v>112</v>
      </c>
      <c r="K241" s="3" t="s">
        <v>70</v>
      </c>
      <c r="L241" s="3">
        <v>0</v>
      </c>
      <c r="M241" s="3">
        <v>0</v>
      </c>
      <c r="N241" s="21">
        <v>1</v>
      </c>
      <c r="O241" s="3">
        <v>0</v>
      </c>
      <c r="P241" s="3">
        <v>0</v>
      </c>
      <c r="Q241" s="3">
        <v>0</v>
      </c>
      <c r="R241" s="3">
        <v>0</v>
      </c>
      <c r="S241" s="3" t="s">
        <v>136</v>
      </c>
    </row>
    <row r="242" spans="2:19" ht="20.25" customHeight="1">
      <c r="B242" s="4" t="s">
        <v>10</v>
      </c>
      <c r="C242" s="29">
        <f>SUM(D242:I242)</f>
        <v>34.791469999999997</v>
      </c>
      <c r="D242" s="24">
        <v>0</v>
      </c>
      <c r="E242" s="29">
        <v>34.791469999999997</v>
      </c>
      <c r="F242" s="24">
        <v>0</v>
      </c>
      <c r="G242" s="24">
        <v>0</v>
      </c>
      <c r="H242" s="24">
        <v>0</v>
      </c>
      <c r="I242" s="24">
        <v>0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ht="20.25" customHeight="1">
      <c r="B243" s="4" t="s">
        <v>11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ht="20.25" customHeight="1">
      <c r="B244" s="4" t="s">
        <v>12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ht="20.25" customHeight="1">
      <c r="B245" s="4" t="s">
        <v>24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ht="20.25" customHeight="1">
      <c r="B246" s="4" t="s">
        <v>55</v>
      </c>
      <c r="C246" s="29">
        <f>SUM(C242:C245)</f>
        <v>34.791469999999997</v>
      </c>
      <c r="D246" s="24">
        <v>0</v>
      </c>
      <c r="E246" s="29">
        <f>SUM(E242:E245)</f>
        <v>34.791469999999997</v>
      </c>
      <c r="F246" s="24">
        <v>0</v>
      </c>
      <c r="G246" s="24">
        <v>0</v>
      </c>
      <c r="H246" s="24">
        <v>0</v>
      </c>
      <c r="I246" s="24">
        <v>0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ht="84" customHeight="1">
      <c r="B247" s="46" t="s">
        <v>120</v>
      </c>
      <c r="C247" s="47"/>
      <c r="D247" s="47"/>
      <c r="E247" s="47"/>
      <c r="F247" s="47"/>
      <c r="G247" s="47"/>
      <c r="H247" s="47"/>
      <c r="I247" s="48"/>
      <c r="J247" s="4" t="s">
        <v>113</v>
      </c>
      <c r="K247" s="3" t="s">
        <v>22</v>
      </c>
      <c r="L247" s="3">
        <v>0</v>
      </c>
      <c r="M247" s="3">
        <v>0</v>
      </c>
      <c r="N247" s="21">
        <v>0</v>
      </c>
      <c r="O247" s="21">
        <v>0.82</v>
      </c>
      <c r="P247" s="3">
        <v>0</v>
      </c>
      <c r="Q247" s="3">
        <v>0</v>
      </c>
      <c r="R247" s="3">
        <v>0</v>
      </c>
      <c r="S247" s="3" t="s">
        <v>136</v>
      </c>
    </row>
    <row r="248" spans="2:19" ht="20.25" customHeight="1">
      <c r="B248" s="4" t="s">
        <v>10</v>
      </c>
      <c r="C248" s="29">
        <f>SUM(D248:I248)</f>
        <v>52.359000000000002</v>
      </c>
      <c r="D248" s="24">
        <v>0</v>
      </c>
      <c r="E248" s="24">
        <v>0</v>
      </c>
      <c r="F248" s="29">
        <v>52.359000000000002</v>
      </c>
      <c r="G248" s="24">
        <v>0</v>
      </c>
      <c r="H248" s="24">
        <v>0</v>
      </c>
      <c r="I248" s="24">
        <v>0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ht="20.25" customHeight="1">
      <c r="B249" s="4" t="s">
        <v>11</v>
      </c>
      <c r="C249" s="29">
        <f t="shared" ref="C249:C251" si="21">SUM(D249:I249)</f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ht="20.25" customHeight="1">
      <c r="B250" s="4" t="s">
        <v>12</v>
      </c>
      <c r="C250" s="29">
        <f t="shared" si="21"/>
        <v>884.7</v>
      </c>
      <c r="D250" s="24">
        <v>0</v>
      </c>
      <c r="E250" s="24">
        <v>0</v>
      </c>
      <c r="F250" s="24">
        <v>884.7</v>
      </c>
      <c r="G250" s="24">
        <v>0</v>
      </c>
      <c r="H250" s="24">
        <v>0</v>
      </c>
      <c r="I250" s="24">
        <v>0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ht="20.25" customHeight="1">
      <c r="B251" s="4" t="s">
        <v>24</v>
      </c>
      <c r="C251" s="29">
        <f t="shared" si="21"/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ht="20.25" customHeight="1">
      <c r="B252" s="4" t="s">
        <v>56</v>
      </c>
      <c r="C252" s="29">
        <f>SUM(C248:C251)</f>
        <v>937.05900000000008</v>
      </c>
      <c r="D252" s="24">
        <v>0</v>
      </c>
      <c r="E252" s="24">
        <v>0</v>
      </c>
      <c r="F252" s="29">
        <f>SUM(F248:F251)</f>
        <v>937.05900000000008</v>
      </c>
      <c r="G252" s="24">
        <v>0</v>
      </c>
      <c r="H252" s="24">
        <v>0</v>
      </c>
      <c r="I252" s="24">
        <v>0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ht="81" customHeight="1">
      <c r="B253" s="46" t="s">
        <v>119</v>
      </c>
      <c r="C253" s="47"/>
      <c r="D253" s="47"/>
      <c r="E253" s="47"/>
      <c r="F253" s="47"/>
      <c r="G253" s="47"/>
      <c r="H253" s="47"/>
      <c r="I253" s="48"/>
      <c r="J253" s="4" t="s">
        <v>114</v>
      </c>
      <c r="K253" s="3" t="s">
        <v>22</v>
      </c>
      <c r="L253" s="3">
        <v>0</v>
      </c>
      <c r="M253" s="3">
        <v>0</v>
      </c>
      <c r="N253" s="21">
        <v>0</v>
      </c>
      <c r="O253" s="21">
        <v>1</v>
      </c>
      <c r="P253" s="3">
        <v>0</v>
      </c>
      <c r="Q253" s="3">
        <v>0</v>
      </c>
      <c r="R253" s="3">
        <v>0</v>
      </c>
      <c r="S253" s="3" t="s">
        <v>136</v>
      </c>
    </row>
    <row r="254" spans="2:19" ht="20.25" customHeight="1">
      <c r="B254" s="4" t="s">
        <v>10</v>
      </c>
      <c r="C254" s="24">
        <f>SUM(D254:I254)</f>
        <v>52</v>
      </c>
      <c r="D254" s="24">
        <v>0</v>
      </c>
      <c r="E254" s="24">
        <v>0</v>
      </c>
      <c r="F254" s="24">
        <v>52</v>
      </c>
      <c r="G254" s="24">
        <v>0</v>
      </c>
      <c r="H254" s="24">
        <v>0</v>
      </c>
      <c r="I254" s="24">
        <v>0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ht="20.25" customHeight="1">
      <c r="B255" s="4" t="s">
        <v>11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ht="20.25" customHeight="1">
      <c r="B256" s="4" t="s">
        <v>12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ht="20.25" customHeight="1">
      <c r="B257" s="4" t="s">
        <v>24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ht="20.25" customHeight="1">
      <c r="B258" s="4" t="s">
        <v>75</v>
      </c>
      <c r="C258" s="24">
        <f>SUM(C254:C257)</f>
        <v>52</v>
      </c>
      <c r="D258" s="24">
        <v>0</v>
      </c>
      <c r="E258" s="24">
        <v>0</v>
      </c>
      <c r="F258" s="24">
        <f>SUM(F254:F257)</f>
        <v>52</v>
      </c>
      <c r="G258" s="24">
        <v>0</v>
      </c>
      <c r="H258" s="24">
        <v>0</v>
      </c>
      <c r="I258" s="24">
        <v>0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2:19" ht="90" customHeight="1">
      <c r="B259" s="46" t="s">
        <v>128</v>
      </c>
      <c r="C259" s="47"/>
      <c r="D259" s="47"/>
      <c r="E259" s="47"/>
      <c r="F259" s="47"/>
      <c r="G259" s="47"/>
      <c r="H259" s="47"/>
      <c r="I259" s="48"/>
      <c r="J259" s="4" t="s">
        <v>146</v>
      </c>
      <c r="K259" s="3" t="s">
        <v>22</v>
      </c>
      <c r="L259" s="3">
        <v>0</v>
      </c>
      <c r="M259" s="3">
        <v>0</v>
      </c>
      <c r="N259" s="21">
        <v>0</v>
      </c>
      <c r="O259" s="21">
        <v>0</v>
      </c>
      <c r="P259" s="3">
        <v>1</v>
      </c>
      <c r="Q259" s="3">
        <v>0</v>
      </c>
      <c r="R259" s="3">
        <v>0</v>
      </c>
      <c r="S259" s="3" t="s">
        <v>136</v>
      </c>
    </row>
    <row r="260" spans="2:19" ht="20.25" customHeight="1">
      <c r="B260" s="4" t="s">
        <v>10</v>
      </c>
      <c r="C260" s="24" t="s">
        <v>145</v>
      </c>
      <c r="D260" s="24">
        <v>0</v>
      </c>
      <c r="E260" s="24">
        <v>0</v>
      </c>
      <c r="F260" s="24">
        <v>0</v>
      </c>
      <c r="G260" s="24">
        <v>60.5</v>
      </c>
      <c r="H260" s="24">
        <v>0</v>
      </c>
      <c r="I260" s="24">
        <v>0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2:19" ht="20.25" customHeight="1">
      <c r="B261" s="4" t="s">
        <v>11</v>
      </c>
      <c r="C261" s="24">
        <f t="shared" ref="C261:C263" si="22">SUM(D261:I261)</f>
        <v>0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2:19" ht="20.25" customHeight="1">
      <c r="B262" s="4" t="s">
        <v>12</v>
      </c>
      <c r="C262" s="24">
        <f t="shared" si="22"/>
        <v>253.5</v>
      </c>
      <c r="D262" s="24">
        <v>0</v>
      </c>
      <c r="E262" s="24">
        <v>0</v>
      </c>
      <c r="F262" s="24">
        <v>0</v>
      </c>
      <c r="G262" s="24">
        <v>253.5</v>
      </c>
      <c r="H262" s="24">
        <v>0</v>
      </c>
      <c r="I262" s="24">
        <v>0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2:19" ht="20.25" customHeight="1">
      <c r="B263" s="4" t="s">
        <v>24</v>
      </c>
      <c r="C263" s="24">
        <f t="shared" si="22"/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2:19" ht="20.25" customHeight="1">
      <c r="B264" s="4" t="s">
        <v>102</v>
      </c>
      <c r="C264" s="24">
        <f>SUM(C260:C263)</f>
        <v>253.5</v>
      </c>
      <c r="D264" s="24">
        <f t="shared" ref="D264:I264" si="23">SUM(D260:D263)</f>
        <v>0</v>
      </c>
      <c r="E264" s="24">
        <f t="shared" si="23"/>
        <v>0</v>
      </c>
      <c r="F264" s="24">
        <f t="shared" si="23"/>
        <v>0</v>
      </c>
      <c r="G264" s="24">
        <f t="shared" si="23"/>
        <v>314</v>
      </c>
      <c r="H264" s="24">
        <f t="shared" si="23"/>
        <v>0</v>
      </c>
      <c r="I264" s="24">
        <f t="shared" si="23"/>
        <v>0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2:19" ht="81" customHeight="1">
      <c r="B265" s="46" t="s">
        <v>154</v>
      </c>
      <c r="C265" s="47"/>
      <c r="D265" s="47"/>
      <c r="E265" s="47"/>
      <c r="F265" s="47"/>
      <c r="G265" s="47"/>
      <c r="H265" s="47"/>
      <c r="I265" s="48"/>
      <c r="J265" s="4" t="s">
        <v>147</v>
      </c>
      <c r="K265" s="3" t="s">
        <v>22</v>
      </c>
      <c r="L265" s="3">
        <v>0</v>
      </c>
      <c r="M265" s="3">
        <v>0</v>
      </c>
      <c r="N265" s="21">
        <v>0</v>
      </c>
      <c r="O265" s="21">
        <v>0</v>
      </c>
      <c r="P265" s="3">
        <v>1</v>
      </c>
      <c r="Q265" s="3">
        <v>0</v>
      </c>
      <c r="R265" s="3">
        <v>0</v>
      </c>
      <c r="S265" s="3" t="s">
        <v>136</v>
      </c>
    </row>
    <row r="266" spans="2:19" ht="20.25" customHeight="1">
      <c r="B266" s="4" t="s">
        <v>10</v>
      </c>
      <c r="C266" s="24">
        <f>SUM(D266:I266)</f>
        <v>457.6</v>
      </c>
      <c r="D266" s="24">
        <v>0</v>
      </c>
      <c r="E266" s="24">
        <v>0</v>
      </c>
      <c r="F266" s="24">
        <v>0</v>
      </c>
      <c r="G266" s="24">
        <v>457.6</v>
      </c>
      <c r="H266" s="24">
        <v>0</v>
      </c>
      <c r="I266" s="24">
        <v>0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2:19" ht="20.25" customHeight="1">
      <c r="B267" s="4" t="s">
        <v>11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2:19" ht="20.25" customHeight="1">
      <c r="B268" s="4" t="s">
        <v>12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2:19" ht="20.25" customHeight="1">
      <c r="B269" s="4" t="s">
        <v>24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2:19" ht="20.25" customHeight="1">
      <c r="B270" s="4" t="s">
        <v>150</v>
      </c>
      <c r="C270" s="24">
        <f>SUM(C266:C269)</f>
        <v>457.6</v>
      </c>
      <c r="D270" s="24">
        <f t="shared" ref="D270:I270" si="24">SUM(D266:D269)</f>
        <v>0</v>
      </c>
      <c r="E270" s="24">
        <f t="shared" si="24"/>
        <v>0</v>
      </c>
      <c r="F270" s="24">
        <f t="shared" si="24"/>
        <v>0</v>
      </c>
      <c r="G270" s="24">
        <f t="shared" si="24"/>
        <v>457.6</v>
      </c>
      <c r="H270" s="24">
        <f t="shared" si="24"/>
        <v>0</v>
      </c>
      <c r="I270" s="24">
        <f t="shared" si="24"/>
        <v>0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2:19" ht="90" customHeight="1">
      <c r="B271" s="46" t="s">
        <v>148</v>
      </c>
      <c r="C271" s="47"/>
      <c r="D271" s="47"/>
      <c r="E271" s="47"/>
      <c r="F271" s="47"/>
      <c r="G271" s="47"/>
      <c r="H271" s="47"/>
      <c r="I271" s="48"/>
      <c r="J271" s="4" t="s">
        <v>149</v>
      </c>
      <c r="K271" s="3" t="s">
        <v>22</v>
      </c>
      <c r="L271" s="3">
        <v>0</v>
      </c>
      <c r="M271" s="3">
        <v>0</v>
      </c>
      <c r="N271" s="21">
        <v>0</v>
      </c>
      <c r="O271" s="21">
        <v>0</v>
      </c>
      <c r="P271" s="3">
        <v>1</v>
      </c>
      <c r="Q271" s="3">
        <v>0</v>
      </c>
      <c r="R271" s="3">
        <v>0</v>
      </c>
      <c r="S271" s="3" t="s">
        <v>136</v>
      </c>
    </row>
    <row r="272" spans="2:19" ht="20.25" customHeight="1">
      <c r="B272" s="4" t="s">
        <v>10</v>
      </c>
      <c r="C272" s="24">
        <f>SUM(D272:I272)</f>
        <v>471.66999999999996</v>
      </c>
      <c r="D272" s="24">
        <v>0</v>
      </c>
      <c r="E272" s="24">
        <v>0</v>
      </c>
      <c r="F272" s="24">
        <v>363.65</v>
      </c>
      <c r="G272" s="24">
        <v>108.02</v>
      </c>
      <c r="H272" s="24">
        <v>0</v>
      </c>
      <c r="I272" s="24">
        <v>0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2:19" ht="20.25" customHeight="1">
      <c r="B273" s="4" t="s">
        <v>11</v>
      </c>
      <c r="C273" s="24">
        <f t="shared" ref="C273:C275" si="25">SUM(D273:I273)</f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2:19" ht="20.25" customHeight="1">
      <c r="B274" s="4" t="s">
        <v>12</v>
      </c>
      <c r="C274" s="24">
        <f t="shared" si="25"/>
        <v>1095.0999999999999</v>
      </c>
      <c r="D274" s="24">
        <v>0</v>
      </c>
      <c r="E274" s="24">
        <v>0</v>
      </c>
      <c r="F274" s="24">
        <v>0</v>
      </c>
      <c r="G274" s="24">
        <v>1095.0999999999999</v>
      </c>
      <c r="H274" s="24">
        <v>0</v>
      </c>
      <c r="I274" s="24">
        <v>0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2:19" ht="20.25" customHeight="1">
      <c r="B275" s="4" t="s">
        <v>24</v>
      </c>
      <c r="C275" s="24">
        <f t="shared" si="25"/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2:19" ht="20.25" customHeight="1">
      <c r="B276" s="4" t="s">
        <v>151</v>
      </c>
      <c r="C276" s="24">
        <f>SUM(C272:C275)</f>
        <v>1566.77</v>
      </c>
      <c r="D276" s="24">
        <f t="shared" ref="D276" si="26">SUM(D272:D275)</f>
        <v>0</v>
      </c>
      <c r="E276" s="24">
        <f t="shared" ref="E276" si="27">SUM(E272:E275)</f>
        <v>0</v>
      </c>
      <c r="F276" s="24">
        <f t="shared" ref="F276" si="28">SUM(F272:F275)</f>
        <v>363.65</v>
      </c>
      <c r="G276" s="24">
        <f t="shared" ref="G276" si="29">SUM(G272:G275)</f>
        <v>1203.1199999999999</v>
      </c>
      <c r="H276" s="24">
        <f t="shared" ref="H276" si="30">SUM(H272:H275)</f>
        <v>0</v>
      </c>
      <c r="I276" s="24">
        <f t="shared" ref="I276" si="31">SUM(I272:I275)</f>
        <v>0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2:19" s="7" customFormat="1" ht="15.6">
      <c r="B277" s="45" t="s">
        <v>13</v>
      </c>
      <c r="C277" s="19">
        <v>11349.580470000001</v>
      </c>
      <c r="D277" s="33">
        <f>SUM(D222,D228,D234,D240,D246,D252,D258,D264,D270,D276)</f>
        <v>2137.8999999999996</v>
      </c>
      <c r="E277" s="33">
        <f t="shared" ref="E277:I277" si="32">SUM(E222,E228,E234,E240,E246,E252,E258,E264,E270,E276)</f>
        <v>2497.5804700000003</v>
      </c>
      <c r="F277" s="33">
        <f t="shared" si="32"/>
        <v>2898.029</v>
      </c>
      <c r="G277" s="33">
        <f t="shared" si="32"/>
        <v>3405.06</v>
      </c>
      <c r="H277" s="33">
        <f t="shared" si="32"/>
        <v>1667.9</v>
      </c>
      <c r="I277" s="33">
        <f t="shared" si="32"/>
        <v>1732.8</v>
      </c>
      <c r="J277" s="19"/>
      <c r="K277" s="19"/>
      <c r="L277" s="19"/>
      <c r="M277" s="19"/>
      <c r="N277" s="19"/>
      <c r="O277" s="19"/>
      <c r="P277" s="19"/>
      <c r="Q277" s="19"/>
      <c r="R277" s="19"/>
      <c r="S277" s="6"/>
    </row>
    <row r="278" spans="2:19" ht="15.6">
      <c r="B278" s="49" t="s">
        <v>82</v>
      </c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1"/>
      <c r="S278" s="3"/>
    </row>
    <row r="279" spans="2:19" ht="78">
      <c r="B279" s="46" t="s">
        <v>83</v>
      </c>
      <c r="C279" s="47"/>
      <c r="D279" s="47"/>
      <c r="E279" s="47"/>
      <c r="F279" s="47"/>
      <c r="G279" s="47"/>
      <c r="H279" s="47"/>
      <c r="I279" s="48"/>
      <c r="J279" s="4" t="s">
        <v>84</v>
      </c>
      <c r="K279" s="3" t="s">
        <v>22</v>
      </c>
      <c r="L279" s="3">
        <v>0</v>
      </c>
      <c r="M279" s="3">
        <v>0</v>
      </c>
      <c r="N279" s="20" t="s">
        <v>85</v>
      </c>
      <c r="O279" s="3">
        <v>0</v>
      </c>
      <c r="P279" s="3">
        <v>0</v>
      </c>
      <c r="Q279" s="3">
        <v>0</v>
      </c>
      <c r="R279" s="3">
        <v>0</v>
      </c>
      <c r="S279" s="3" t="s">
        <v>136</v>
      </c>
    </row>
    <row r="280" spans="2:19" ht="15.6">
      <c r="B280" s="4" t="s">
        <v>10</v>
      </c>
      <c r="C280" s="24">
        <v>40</v>
      </c>
      <c r="D280" s="24">
        <v>0</v>
      </c>
      <c r="E280" s="24">
        <v>40</v>
      </c>
      <c r="F280" s="24">
        <v>0</v>
      </c>
      <c r="G280" s="24">
        <v>0</v>
      </c>
      <c r="H280" s="24">
        <v>0</v>
      </c>
      <c r="I280" s="24">
        <v>0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2:19" ht="15.6">
      <c r="B281" s="4" t="s">
        <v>11</v>
      </c>
      <c r="C281" s="24">
        <v>0</v>
      </c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2:19" ht="15.6">
      <c r="B282" s="4" t="s">
        <v>12</v>
      </c>
      <c r="C282" s="24">
        <v>0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2:19" ht="15.6">
      <c r="B283" s="4" t="s">
        <v>24</v>
      </c>
      <c r="C283" s="24">
        <v>0</v>
      </c>
      <c r="D283" s="24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2:19" ht="15.6">
      <c r="B284" s="4" t="s">
        <v>25</v>
      </c>
      <c r="C284" s="24">
        <v>40</v>
      </c>
      <c r="D284" s="24">
        <v>0</v>
      </c>
      <c r="E284" s="24">
        <v>40</v>
      </c>
      <c r="F284" s="24">
        <v>0</v>
      </c>
      <c r="G284" s="24">
        <v>0</v>
      </c>
      <c r="H284" s="24">
        <v>0</v>
      </c>
      <c r="I284" s="24">
        <v>0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2:19" ht="78">
      <c r="B285" s="46" t="s">
        <v>115</v>
      </c>
      <c r="C285" s="47"/>
      <c r="D285" s="47"/>
      <c r="E285" s="47"/>
      <c r="F285" s="47"/>
      <c r="G285" s="47"/>
      <c r="H285" s="47"/>
      <c r="I285" s="48"/>
      <c r="J285" s="4" t="s">
        <v>116</v>
      </c>
      <c r="K285" s="3" t="s">
        <v>117</v>
      </c>
      <c r="L285" s="3">
        <v>0</v>
      </c>
      <c r="M285" s="3">
        <v>0</v>
      </c>
      <c r="N285" s="20" t="s">
        <v>118</v>
      </c>
      <c r="O285" s="3">
        <v>22</v>
      </c>
      <c r="P285" s="3">
        <v>0</v>
      </c>
      <c r="Q285" s="3">
        <v>0</v>
      </c>
      <c r="R285" s="3">
        <v>0</v>
      </c>
      <c r="S285" s="3" t="s">
        <v>136</v>
      </c>
    </row>
    <row r="286" spans="2:19" ht="15.6">
      <c r="B286" s="4" t="s">
        <v>10</v>
      </c>
      <c r="C286" s="24">
        <f>SUM(D286:H286)</f>
        <v>88</v>
      </c>
      <c r="D286" s="24">
        <v>0</v>
      </c>
      <c r="E286" s="24">
        <v>0</v>
      </c>
      <c r="F286" s="24">
        <v>88</v>
      </c>
      <c r="G286" s="24">
        <v>0</v>
      </c>
      <c r="H286" s="24">
        <v>0</v>
      </c>
      <c r="I286" s="24">
        <v>0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2:19" ht="15.6">
      <c r="B287" s="4" t="s">
        <v>11</v>
      </c>
      <c r="C287" s="24">
        <v>0</v>
      </c>
      <c r="D287" s="24">
        <v>0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2:19" ht="15.6">
      <c r="B288" s="4" t="s">
        <v>12</v>
      </c>
      <c r="C288" s="24">
        <v>0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2:19" ht="15.6">
      <c r="B289" s="4" t="s">
        <v>24</v>
      </c>
      <c r="C289" s="24">
        <v>0</v>
      </c>
      <c r="D289" s="24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2:19" ht="15.6">
      <c r="B290" s="4" t="s">
        <v>27</v>
      </c>
      <c r="C290" s="24">
        <f>SUM(C286:C289)</f>
        <v>88</v>
      </c>
      <c r="D290" s="24">
        <v>0</v>
      </c>
      <c r="E290" s="24">
        <v>0</v>
      </c>
      <c r="F290" s="24">
        <f>SUM(F286:F289)</f>
        <v>88</v>
      </c>
      <c r="G290" s="24">
        <v>0</v>
      </c>
      <c r="H290" s="24">
        <v>0</v>
      </c>
      <c r="I290" s="24">
        <v>0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2:19" s="7" customFormat="1" ht="30.75" customHeight="1">
      <c r="B291" s="18" t="s">
        <v>34</v>
      </c>
      <c r="C291" s="33">
        <f>SUM(C284,C290)</f>
        <v>128</v>
      </c>
      <c r="D291" s="33">
        <v>0</v>
      </c>
      <c r="E291" s="33">
        <v>40</v>
      </c>
      <c r="F291" s="33">
        <f>SUM(F284,F290)</f>
        <v>88</v>
      </c>
      <c r="G291" s="33">
        <v>0</v>
      </c>
      <c r="H291" s="33">
        <v>0</v>
      </c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6"/>
    </row>
    <row r="292" spans="2:19" ht="15.6">
      <c r="B292" s="49" t="s">
        <v>126</v>
      </c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1"/>
      <c r="S292" s="3"/>
    </row>
    <row r="293" spans="2:19" ht="78">
      <c r="B293" s="46" t="s">
        <v>127</v>
      </c>
      <c r="C293" s="47"/>
      <c r="D293" s="47"/>
      <c r="E293" s="47"/>
      <c r="F293" s="47"/>
      <c r="G293" s="47"/>
      <c r="H293" s="47"/>
      <c r="I293" s="48"/>
      <c r="J293" s="4" t="s">
        <v>129</v>
      </c>
      <c r="K293" s="3" t="s">
        <v>28</v>
      </c>
      <c r="L293" s="3">
        <v>0</v>
      </c>
      <c r="M293" s="3">
        <v>0</v>
      </c>
      <c r="N293" s="20" t="s">
        <v>130</v>
      </c>
      <c r="O293" s="3">
        <v>0</v>
      </c>
      <c r="P293" s="3">
        <v>0</v>
      </c>
      <c r="Q293" s="3">
        <v>0</v>
      </c>
      <c r="R293" s="3">
        <v>0</v>
      </c>
      <c r="S293" s="3" t="s">
        <v>136</v>
      </c>
    </row>
    <row r="294" spans="2:19" ht="15.6">
      <c r="B294" s="4" t="s">
        <v>10</v>
      </c>
      <c r="C294" s="24">
        <f>SUM(D294:H294)</f>
        <v>12</v>
      </c>
      <c r="D294" s="24">
        <v>0</v>
      </c>
      <c r="E294" s="24">
        <v>12</v>
      </c>
      <c r="F294" s="24">
        <v>0</v>
      </c>
      <c r="G294" s="24">
        <v>0</v>
      </c>
      <c r="H294" s="24">
        <v>0</v>
      </c>
      <c r="I294" s="24">
        <v>0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2:19" ht="15.6">
      <c r="B295" s="4" t="s">
        <v>11</v>
      </c>
      <c r="C295" s="24">
        <v>0</v>
      </c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2:19" ht="15.6">
      <c r="B296" s="4" t="s">
        <v>12</v>
      </c>
      <c r="C296" s="24">
        <v>0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2:19" ht="15.6">
      <c r="B297" s="4" t="s">
        <v>24</v>
      </c>
      <c r="C297" s="24">
        <v>0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2:19" ht="15.6">
      <c r="B298" s="4" t="s">
        <v>25</v>
      </c>
      <c r="C298" s="24">
        <f>SUM(C294:C297)</f>
        <v>12</v>
      </c>
      <c r="D298" s="24">
        <v>0</v>
      </c>
      <c r="E298" s="24">
        <f>SUM(E294:E297)</f>
        <v>12</v>
      </c>
      <c r="F298" s="24">
        <f>SUM(F294:F297)</f>
        <v>0</v>
      </c>
      <c r="G298" s="24">
        <v>0</v>
      </c>
      <c r="H298" s="24">
        <v>0</v>
      </c>
      <c r="I298" s="24">
        <v>0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2:19" s="7" customFormat="1" ht="15.6">
      <c r="B299" s="39" t="s">
        <v>39</v>
      </c>
      <c r="C299" s="33">
        <f>SUM(C292,C298)</f>
        <v>12</v>
      </c>
      <c r="D299" s="33">
        <v>0</v>
      </c>
      <c r="E299" s="33">
        <f>SUM(E298)</f>
        <v>12</v>
      </c>
      <c r="F299" s="33">
        <f>SUM(F292,F298)</f>
        <v>0</v>
      </c>
      <c r="G299" s="33">
        <v>0</v>
      </c>
      <c r="H299" s="33">
        <v>0</v>
      </c>
      <c r="I299" s="33">
        <v>0</v>
      </c>
      <c r="J299" s="19"/>
      <c r="K299" s="19"/>
      <c r="L299" s="19"/>
      <c r="M299" s="19"/>
      <c r="N299" s="19"/>
      <c r="O299" s="19"/>
      <c r="P299" s="19"/>
      <c r="Q299" s="19"/>
      <c r="R299" s="19"/>
      <c r="S299" s="6"/>
    </row>
    <row r="300" spans="2:19" ht="33" customHeight="1">
      <c r="B300" s="11" t="s">
        <v>59</v>
      </c>
      <c r="C300" s="32">
        <f t="shared" ref="C300:I300" si="33">SUM(C301:C304)</f>
        <v>14479.269469999997</v>
      </c>
      <c r="D300" s="25">
        <f t="shared" si="33"/>
        <v>2137.8999999999996</v>
      </c>
      <c r="E300" s="32">
        <f t="shared" si="33"/>
        <v>2549.5804699999999</v>
      </c>
      <c r="F300" s="25">
        <f t="shared" si="33"/>
        <v>2986.0289999999995</v>
      </c>
      <c r="G300" s="25">
        <f t="shared" si="33"/>
        <v>3405.06</v>
      </c>
      <c r="H300" s="25">
        <f t="shared" si="33"/>
        <v>1667.9</v>
      </c>
      <c r="I300" s="25">
        <f t="shared" si="33"/>
        <v>1732.8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2:19" ht="15.6">
      <c r="B301" s="9" t="s">
        <v>10</v>
      </c>
      <c r="C301" s="31">
        <f>SUM(D301:I301)</f>
        <v>11229.603909999998</v>
      </c>
      <c r="D301" s="26">
        <f>SUM(D218,D224,D230,D236,D242,D248,D254,D260,D266,D272,D280,D286,D294)</f>
        <v>2137.8999999999996</v>
      </c>
      <c r="E301" s="26">
        <f t="shared" ref="E301:I301" si="34">SUM(E218,E224,E230,E236,E242,E248,E254,E260,E266,E272,E280,E286,E294)</f>
        <v>1533.2149099999999</v>
      </c>
      <c r="F301" s="26">
        <f t="shared" si="34"/>
        <v>2101.3289999999997</v>
      </c>
      <c r="G301" s="26">
        <f t="shared" si="34"/>
        <v>2056.46</v>
      </c>
      <c r="H301" s="26">
        <f t="shared" si="34"/>
        <v>1667.9</v>
      </c>
      <c r="I301" s="26">
        <f t="shared" si="34"/>
        <v>1732.8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2:19" ht="15.6">
      <c r="B302" s="9" t="s">
        <v>11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2:19" ht="15.6">
      <c r="B303" s="9" t="s">
        <v>12</v>
      </c>
      <c r="C303" s="10">
        <f>SUM(D303:H303)</f>
        <v>3249.6655599999999</v>
      </c>
      <c r="D303" s="26">
        <f>SUM(D220,D226,D232,D238,D244,D250,D256,D262,D268,D274,D282,D288,D296)</f>
        <v>0</v>
      </c>
      <c r="E303" s="26">
        <f t="shared" ref="E303:I303" si="35">SUM(E220,E226,E232,E238,E244,E250,E256,E262,E268,E274,E282,E288,E296)</f>
        <v>1016.36556</v>
      </c>
      <c r="F303" s="26">
        <f t="shared" si="35"/>
        <v>884.7</v>
      </c>
      <c r="G303" s="26">
        <f t="shared" si="35"/>
        <v>1348.6</v>
      </c>
      <c r="H303" s="26">
        <f t="shared" si="35"/>
        <v>0</v>
      </c>
      <c r="I303" s="26">
        <f t="shared" si="35"/>
        <v>0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2:19" ht="15.6">
      <c r="B304" s="9" t="s">
        <v>24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2:19" ht="21.75" customHeight="1">
      <c r="B305" s="12" t="s">
        <v>63</v>
      </c>
      <c r="C305" s="37">
        <f t="shared" ref="C305:I305" si="36">SUM(C306:C309)</f>
        <v>27094.709609999998</v>
      </c>
      <c r="D305" s="36">
        <f t="shared" si="36"/>
        <v>4250.3999999999996</v>
      </c>
      <c r="E305" s="36">
        <f t="shared" si="36"/>
        <v>5690.1696099999999</v>
      </c>
      <c r="F305" s="36">
        <f t="shared" si="36"/>
        <v>5161.2189999999991</v>
      </c>
      <c r="G305" s="36">
        <f t="shared" si="36"/>
        <v>5425.1890000000003</v>
      </c>
      <c r="H305" s="36">
        <f t="shared" si="36"/>
        <v>3241.0220000000004</v>
      </c>
      <c r="I305" s="36">
        <f t="shared" si="36"/>
        <v>3326.71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2:19" ht="15.6">
      <c r="B306" s="14" t="s">
        <v>10</v>
      </c>
      <c r="C306" s="35">
        <f>SUM(D306:I306)</f>
        <v>23699.84405</v>
      </c>
      <c r="D306" s="34">
        <f>SUM(D95,D211,D301)</f>
        <v>4250.3999999999996</v>
      </c>
      <c r="E306" s="34">
        <f t="shared" ref="E306:I306" si="37">SUM(E95,E211,E301)</f>
        <v>4673.8040499999997</v>
      </c>
      <c r="F306" s="34">
        <f t="shared" si="37"/>
        <v>4276.5189999999993</v>
      </c>
      <c r="G306" s="34">
        <f t="shared" si="37"/>
        <v>4028.1890000000003</v>
      </c>
      <c r="H306" s="34">
        <f t="shared" si="37"/>
        <v>3192.6220000000003</v>
      </c>
      <c r="I306" s="34">
        <f t="shared" si="37"/>
        <v>3278.31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2:19" ht="15.6">
      <c r="B307" s="14" t="s">
        <v>11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2:19" ht="15.6">
      <c r="B308" s="14" t="s">
        <v>12</v>
      </c>
      <c r="C308" s="34">
        <f>SUM(D308:I308)</f>
        <v>3394.8655600000002</v>
      </c>
      <c r="D308" s="34">
        <f>SUM(D97,D213,D303)</f>
        <v>0</v>
      </c>
      <c r="E308" s="34">
        <f t="shared" ref="E308:I308" si="38">SUM(E97,E213,E303)</f>
        <v>1016.36556</v>
      </c>
      <c r="F308" s="34">
        <f t="shared" si="38"/>
        <v>884.7</v>
      </c>
      <c r="G308" s="34">
        <f t="shared" si="38"/>
        <v>1397</v>
      </c>
      <c r="H308" s="34">
        <f t="shared" si="38"/>
        <v>48.4</v>
      </c>
      <c r="I308" s="34">
        <f t="shared" si="38"/>
        <v>48.4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2:19" ht="15.6">
      <c r="B309" s="14" t="s">
        <v>24</v>
      </c>
      <c r="C309" s="34">
        <v>0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</sheetData>
  <mergeCells count="72">
    <mergeCell ref="B271:I271"/>
    <mergeCell ref="B265:I265"/>
    <mergeCell ref="B279:I279"/>
    <mergeCell ref="B285:I285"/>
    <mergeCell ref="B293:I293"/>
    <mergeCell ref="B292:Q292"/>
    <mergeCell ref="B278:Q278"/>
    <mergeCell ref="B191:I191"/>
    <mergeCell ref="B197:I197"/>
    <mergeCell ref="B217:I217"/>
    <mergeCell ref="B223:I223"/>
    <mergeCell ref="B203:H203"/>
    <mergeCell ref="B161:I161"/>
    <mergeCell ref="B167:I167"/>
    <mergeCell ref="B173:I173"/>
    <mergeCell ref="B179:I179"/>
    <mergeCell ref="B185:I185"/>
    <mergeCell ref="B229:I229"/>
    <mergeCell ref="B235:I235"/>
    <mergeCell ref="B241:I241"/>
    <mergeCell ref="B247:I247"/>
    <mergeCell ref="B253:I253"/>
    <mergeCell ref="B259:I259"/>
    <mergeCell ref="B60:Q60"/>
    <mergeCell ref="B15:Q15"/>
    <mergeCell ref="B16:Q16"/>
    <mergeCell ref="B17:I17"/>
    <mergeCell ref="B23:I23"/>
    <mergeCell ref="B35:I35"/>
    <mergeCell ref="B61:I61"/>
    <mergeCell ref="B47:I47"/>
    <mergeCell ref="B41:I41"/>
    <mergeCell ref="B29:I29"/>
    <mergeCell ref="B140:Q140"/>
    <mergeCell ref="B108:Q108"/>
    <mergeCell ref="B99:Q99"/>
    <mergeCell ref="B100:Q100"/>
    <mergeCell ref="B74:Q74"/>
    <mergeCell ref="L1:S1"/>
    <mergeCell ref="L2:S2"/>
    <mergeCell ref="L3:S3"/>
    <mergeCell ref="L4:S4"/>
    <mergeCell ref="L5:S5"/>
    <mergeCell ref="B155:I155"/>
    <mergeCell ref="S11:S13"/>
    <mergeCell ref="B8:S8"/>
    <mergeCell ref="B9:S9"/>
    <mergeCell ref="B11:B13"/>
    <mergeCell ref="K12:K13"/>
    <mergeCell ref="L12:L13"/>
    <mergeCell ref="J12:J13"/>
    <mergeCell ref="C12:C13"/>
    <mergeCell ref="C11:I11"/>
    <mergeCell ref="J11:R11"/>
    <mergeCell ref="M12:R12"/>
    <mergeCell ref="D12:I12"/>
    <mergeCell ref="B53:I53"/>
    <mergeCell ref="B67:I67"/>
    <mergeCell ref="B75:I75"/>
    <mergeCell ref="B154:Q154"/>
    <mergeCell ref="B216:Q216"/>
    <mergeCell ref="B215:Q215"/>
    <mergeCell ref="B81:I81"/>
    <mergeCell ref="B87:I87"/>
    <mergeCell ref="B101:I101"/>
    <mergeCell ref="B109:I109"/>
    <mergeCell ref="B115:I115"/>
    <mergeCell ref="B121:I121"/>
    <mergeCell ref="B127:I127"/>
    <mergeCell ref="B133:I133"/>
    <mergeCell ref="B141:I141"/>
    <mergeCell ref="B147:I147"/>
  </mergeCells>
  <pageMargins left="0.11811023622047245" right="0.11811023622047245" top="0.74803149606299213" bottom="0.15748031496062992" header="0.31496062992125984" footer="0.31496062992125984"/>
  <pageSetup paperSize="9" scale="44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орготдел</cp:lastModifiedBy>
  <cp:lastPrinted>2019-07-08T03:30:50Z</cp:lastPrinted>
  <dcterms:created xsi:type="dcterms:W3CDTF">2015-11-06T05:52:37Z</dcterms:created>
  <dcterms:modified xsi:type="dcterms:W3CDTF">2019-07-09T05:51:42Z</dcterms:modified>
</cp:coreProperties>
</file>