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ходы прил.2" sheetId="1" r:id="rId1"/>
    <sheet name="Лист2" sheetId="2" r:id="rId2"/>
    <sheet name="Лист3" sheetId="3" r:id="rId3"/>
  </sheets>
  <definedNames>
    <definedName name="_xlnm.Print_Area" localSheetId="0">'Расходы прил.2'!$A$1:$K$126</definedName>
  </definedNames>
  <calcPr fullCalcOnLoad="1"/>
</workbook>
</file>

<file path=xl/sharedStrings.xml><?xml version="1.0" encoding="utf-8"?>
<sst xmlns="http://schemas.openxmlformats.org/spreadsheetml/2006/main" count="239" uniqueCount="164">
  <si>
    <t>Исполнено</t>
  </si>
  <si>
    <t>ИНФОРМАЦИЯ</t>
  </si>
  <si>
    <t xml:space="preserve">Глава городского поселения – глава администрации Верещагинского городского поселения                                                    </t>
  </si>
  <si>
    <t>(подпись)</t>
  </si>
  <si>
    <t>Раздел, подраздел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</si>
  <si>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</si>
  <si>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</si>
  <si>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</si>
  <si>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</si>
  <si>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</si>
  <si>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</si>
  <si>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</si>
  <si>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</si>
  <si>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</si>
  <si>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</si>
  <si>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0314</t>
  </si>
  <si>
    <t xml:space="preserve">Другие вопросы в области национальной безопасности и правоохранительной деятельности 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</si>
  <si>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</si>
  <si>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</si>
  <si>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</si>
  <si>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</si>
  <si>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</si>
  <si>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</si>
  <si>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</si>
  <si>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</si>
  <si>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</si>
  <si>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</si>
  <si>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</si>
  <si>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</si>
  <si>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</si>
  <si>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</si>
  <si>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</si>
  <si>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</si>
  <si>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</si>
  <si>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ИТОГО</t>
  </si>
  <si>
    <t>0111</t>
  </si>
  <si>
    <t>0113</t>
  </si>
  <si>
    <t xml:space="preserve">Культура, кинематография </t>
  </si>
  <si>
    <t>0409</t>
  </si>
  <si>
    <t>_____________________</t>
  </si>
  <si>
    <t>___________________________</t>
  </si>
  <si>
    <t>Утверждено решением о бюджете (первоначаль-ный план)</t>
  </si>
  <si>
    <t>Кассовый план на отчетную дату с нарастающим итогом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</si>
  <si>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</si>
  <si>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</si>
  <si>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Дорожное хозяйство (дорожные фонды)</t>
  </si>
  <si>
    <t>1001</t>
  </si>
  <si>
    <t>Пенсионное обеспечение</t>
  </si>
  <si>
    <t>Утверждено решением о бюджете (уточненный план)</t>
  </si>
  <si>
    <t>Целевая статья</t>
  </si>
  <si>
    <t>Вид расходов</t>
  </si>
  <si>
    <t>Функционирование высшего должностного лица субъекта Российской Федерации и муниципального образования</t>
  </si>
  <si>
    <t>80000А0010</t>
  </si>
  <si>
    <t>Глава муниципального образования</t>
  </si>
  <si>
    <t>100</t>
  </si>
  <si>
    <t>на 01.10.2016 года</t>
  </si>
  <si>
    <t>80000А0030</t>
  </si>
  <si>
    <t>Депутаты представительного органа муниципального образования</t>
  </si>
  <si>
    <t>800002П160</t>
  </si>
  <si>
    <t>Составление протоколов об административных правонарушениях</t>
  </si>
  <si>
    <t>200</t>
  </si>
  <si>
    <t>80000А0050</t>
  </si>
  <si>
    <t>Обеспечение выполнения функций органами местного самоуправления</t>
  </si>
  <si>
    <t>800</t>
  </si>
  <si>
    <t>80000АТ010</t>
  </si>
  <si>
    <t>Казначейское исполнение бюджета</t>
  </si>
  <si>
    <t>500</t>
  </si>
  <si>
    <t>80000АТ020</t>
  </si>
  <si>
    <t>Администрирование арендной платы, доходов от продажи права аренды и доходов от продажи земельных участков, расположенных в границах поселений, государственная собственность на которые не разграничена</t>
  </si>
  <si>
    <t>80000РИ110</t>
  </si>
  <si>
    <t>Утверждение генеральных планов поселений, правил землепользования и застройки</t>
  </si>
  <si>
    <t>0107</t>
  </si>
  <si>
    <t>Обеспечение проведения выборов и референдумов</t>
  </si>
  <si>
    <t>80000А0140</t>
  </si>
  <si>
    <t>Проведение референдумов</t>
  </si>
  <si>
    <t>80000А0150</t>
  </si>
  <si>
    <t>Резервные фонды местных администраций</t>
  </si>
  <si>
    <t>80000П0010</t>
  </si>
  <si>
    <t>Опубликование правовых актов органов местного самоуправления</t>
  </si>
  <si>
    <t>80000А0070</t>
  </si>
  <si>
    <t>Осуществление межмуниципального сотрудничества</t>
  </si>
  <si>
    <t>80000П0050</t>
  </si>
  <si>
    <t>Содержание и обслуживание казны, в том числе хранение и (или) охрана имущества, находящегося в казне</t>
  </si>
  <si>
    <t>80000П0020</t>
  </si>
  <si>
    <t>Мероприятия в области приватизации и управления муниципальной собственностью</t>
  </si>
  <si>
    <t>80000А0160</t>
  </si>
  <si>
    <t>Исполнение решений судов, вступивших в законную силу, оплата государственной пошлины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</si>
  <si>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</si>
  <si>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</si>
  <si>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</si>
  <si>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8000051180</t>
  </si>
  <si>
    <t>Мобилизационная и вневойсковая подготовка</t>
  </si>
  <si>
    <t>0310</t>
  </si>
  <si>
    <t>Обеспечение пожарной безопасности</t>
  </si>
  <si>
    <t>П3101ПП010</t>
  </si>
  <si>
    <t>Приобретение учебной литературы</t>
  </si>
  <si>
    <t>П3101ПП020</t>
  </si>
  <si>
    <t>Обучение членов комиссии по ГО и ЧС</t>
  </si>
  <si>
    <t>П3101ПП030</t>
  </si>
  <si>
    <t>Изготовление листовок, буклетов, пропагандирующих соблюдение мер пожарной безопасности</t>
  </si>
  <si>
    <t>П3201ПП040</t>
  </si>
  <si>
    <t>Содержание и текущий ремонт пожарных водоемов, в том числе подъездных путей к ним</t>
  </si>
  <si>
    <t>П3201ПП060</t>
  </si>
  <si>
    <t>Опашка населенных пунктов</t>
  </si>
  <si>
    <t>П4002ПЭ010</t>
  </si>
  <si>
    <t>Изготовление буклетов, плакатов, памяток и рекомендаций по антитеррористической деятельности</t>
  </si>
  <si>
    <t>0406</t>
  </si>
  <si>
    <t>Водное хозяйство</t>
  </si>
  <si>
    <t>80000П0040</t>
  </si>
  <si>
    <t>Мероприятия в области использования, охраны водных объектов и гидротехнических сооружений</t>
  </si>
  <si>
    <t>80000РТ010</t>
  </si>
  <si>
    <t>Мероприятия по предупреждению и (или) ликвидации последствий чрезвычайных ситуаций, связанных с весенними паводками</t>
  </si>
  <si>
    <t>П1301А0170</t>
  </si>
  <si>
    <t>Содержание автомобильных дорог местного значения и искусственных сооружений на них</t>
  </si>
  <si>
    <t>П1301А0180</t>
  </si>
  <si>
    <t>Ремонт автомобильных дорог местного значения и искусственных сооружений на них</t>
  </si>
  <si>
    <t>80000П0060</t>
  </si>
  <si>
    <t>Взносы на капитальный ремонт общего имущества в многоквартирных домах</t>
  </si>
  <si>
    <t>П1103ПТ010</t>
  </si>
  <si>
    <t>Проектно-изыскательские работы по объекту "Газопровод среднего и низкого давления с. Путино, д. Ключи, д. Леушканово Верещагинского района Пермского края"</t>
  </si>
  <si>
    <t>П1201ПМ010</t>
  </si>
  <si>
    <t>Ликвидация несанкционированных свалок бытового мусора</t>
  </si>
  <si>
    <t>П1202ПУ010</t>
  </si>
  <si>
    <t>Техническое обслуживание и текущий ремонт сетей уличного освещения</t>
  </si>
  <si>
    <t>П1202ПУ020</t>
  </si>
  <si>
    <t>Оплата электроэнергии за уличное освещение</t>
  </si>
  <si>
    <t>П1203ПО010</t>
  </si>
  <si>
    <t>Кронирование и обрезка деревьев</t>
  </si>
  <si>
    <t>П1204ПБ010</t>
  </si>
  <si>
    <t>Содержание и текущий ремонт пешеходных переходов</t>
  </si>
  <si>
    <t>П1204ПБ020</t>
  </si>
  <si>
    <t>Содержание и текущий ремонт памятников</t>
  </si>
  <si>
    <t>П1204ПБ030</t>
  </si>
  <si>
    <t>Обустройство мест массового отдыха</t>
  </si>
  <si>
    <t>П1204ПБ040</t>
  </si>
  <si>
    <t>Отлов беспризорных, бездомных животных</t>
  </si>
  <si>
    <t>П1204ПБ060</t>
  </si>
  <si>
    <t>Организация содержания мест захоронений</t>
  </si>
  <si>
    <t>П2101А0100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</si>
  <si>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</si>
  <si>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600</t>
  </si>
  <si>
    <t>П2201А0100</t>
  </si>
  <si>
    <t>80000А0110</t>
  </si>
  <si>
    <t>Пенсия за выслугу лет лицам, замещавшим муниципальные должности муниципального образования, муниципальным служащим</t>
  </si>
  <si>
    <t>300</t>
  </si>
  <si>
    <t>800002С020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</si>
  <si>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</si>
  <si>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80000L0180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</si>
  <si>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</si>
  <si>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</si>
  <si>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</si>
  <si>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</si>
  <si>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</si>
  <si>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</si>
  <si>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</si>
  <si>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Национальная оборона</t>
  </si>
  <si>
    <t>Глава сельского поселения-глава администрации Путинского сельского поселения</t>
  </si>
  <si>
    <t>Л.М. Обухов</t>
  </si>
  <si>
    <t>Главный специалист по экономике и финансам</t>
  </si>
  <si>
    <t>А.Г. Носкова</t>
  </si>
  <si>
    <t xml:space="preserve">по исполнению расходов бюджета муниципального образования "Путинское сельское поселение" по состоянию </t>
  </si>
  <si>
    <t>% исполнения к кассовому плану(8/7x100)</t>
  </si>
  <si>
    <t>% исполнения к уточненному плану (8/6x100)</t>
  </si>
  <si>
    <t>Приложение № 2                                                                                        к решению Совета депутатов Путинского сельского поселения Верещагинского района Пермского края от 02.11.2016г. № 20/73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</si>
</sst>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  <numFmt numFmtId="170" formatCode="#,##0.0"/>
    <numFmt numFmtId="171" formatCode="0.0%"/>
    <numFmt numFmtId="172" formatCode="_-* #,##0.0&quot;р.&quot;_-;\-* #,##0.0&quot;р.&quot;_-;_-* &quot;-&quot;?&quot;р.&quot;_-;_-@_-"/>
    <numFmt numFmtId="173" formatCode="#,##0.0_ ;\-#,##0.0\ 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49" fontId="6" fillId="8" borderId="11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/>
    </xf>
    <xf numFmtId="0" fontId="6" fillId="8" borderId="11" xfId="0" applyFont="1" applyFill="1" applyBorder="1" applyAlignment="1">
      <alignment horizontal="left"/>
    </xf>
    <xf numFmtId="4" fontId="6" fillId="8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0" fillId="8" borderId="11" xfId="0" applyNumberFormat="1" applyFont="1" applyFill="1" applyBorder="1" applyAlignment="1">
      <alignment horizontal="center" vertical="center" wrapText="1"/>
    </xf>
    <xf numFmtId="4" fontId="6" fillId="8" borderId="11" xfId="0" applyNumberFormat="1" applyFont="1" applyFill="1" applyBorder="1" applyAlignment="1">
      <alignment horizontal="center"/>
    </xf>
    <xf numFmtId="49" fontId="12" fillId="23" borderId="11" xfId="0" applyNumberFormat="1" applyFont="1" applyFill="1" applyBorder="1" applyAlignment="1">
      <alignment horizontal="center" vertical="center" wrapText="1"/>
    </xf>
    <xf numFmtId="0" fontId="12" fillId="23" borderId="11" xfId="0" applyFont="1" applyFill="1" applyBorder="1" applyAlignment="1">
      <alignment horizontal="left" vertical="center" wrapText="1"/>
    </xf>
    <xf numFmtId="4" fontId="12" fillId="23" borderId="11" xfId="0" applyNumberFormat="1" applyFont="1" applyFill="1" applyBorder="1" applyAlignment="1">
      <alignment horizontal="center" vertical="center" wrapText="1"/>
    </xf>
    <xf numFmtId="4" fontId="13" fillId="23" borderId="11" xfId="0" applyNumberFormat="1" applyFont="1" applyFill="1" applyBorder="1" applyAlignment="1">
      <alignment horizontal="center" vertical="center" wrapText="1"/>
    </xf>
    <xf numFmtId="49" fontId="14" fillId="8" borderId="11" xfId="0" applyNumberFormat="1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vertical="center" wrapText="1"/>
    </xf>
    <xf numFmtId="4" fontId="14" fillId="8" borderId="11" xfId="0" applyNumberFormat="1" applyFont="1" applyFill="1" applyBorder="1" applyAlignment="1">
      <alignment horizontal="center" vertical="center" wrapText="1"/>
    </xf>
    <xf numFmtId="0" fontId="12" fillId="23" borderId="11" xfId="0" applyFont="1" applyFill="1" applyBorder="1" applyAlignment="1">
      <alignment vertical="center" wrapText="1"/>
    </xf>
    <xf numFmtId="173" fontId="10" fillId="8" borderId="11" xfId="0" applyNumberFormat="1" applyFont="1" applyFill="1" applyBorder="1" applyAlignment="1">
      <alignment horizontal="center" vertical="center" wrapText="1"/>
    </xf>
    <xf numFmtId="173" fontId="13" fillId="23" borderId="11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3" fontId="15" fillId="8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view="pageBreakPreview" zoomScale="50" zoomScaleSheetLayoutView="50" zoomScalePageLayoutView="0" workbookViewId="0" topLeftCell="A111">
      <selection activeCell="H16" sqref="H16"/>
    </sheetView>
  </sheetViews>
  <sheetFormatPr defaultColWidth="9.140625" defaultRowHeight="15"/>
  <cols>
    <col min="1" max="1" width="10.7109375" style="1" customWidth="1"/>
    <col min="2" max="2" width="16.140625" style="1" customWidth="1"/>
    <col min="3" max="3" width="6.8515625" style="1" customWidth="1"/>
    <col min="4" max="4" width="48.421875" style="1" customWidth="1"/>
    <col min="5" max="5" width="16.00390625" style="1" customWidth="1"/>
    <col min="6" max="6" width="14.421875" style="1" customWidth="1"/>
    <col min="7" max="7" width="14.140625" style="1" customWidth="1"/>
    <col min="8" max="8" width="14.7109375" style="1" customWidth="1"/>
    <col min="9" max="10" width="15.7109375" style="1" customWidth="1"/>
    <col min="11" max="16384" width="9.140625" style="1" customWidth="1"/>
  </cols>
  <sheetData>
    <row r="1" spans="8:10" ht="66" customHeight="1">
      <c r="H1" s="40" t="s">
        <v>163</v>
      </c>
      <c r="I1" s="40"/>
      <c r="J1" s="40"/>
    </row>
    <row r="2" ht="13.5" customHeight="1">
      <c r="J2" s="5"/>
    </row>
    <row r="3" spans="9:10" ht="11.25" customHeight="1">
      <c r="I3" s="4"/>
      <c r="J3" s="5"/>
    </row>
    <row r="4" spans="1:10" ht="15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3" ht="18.75">
      <c r="A5" s="50" t="s">
        <v>160</v>
      </c>
      <c r="B5" s="50"/>
      <c r="C5" s="50"/>
      <c r="D5" s="50"/>
      <c r="E5" s="50"/>
      <c r="F5" s="50"/>
      <c r="G5" s="50"/>
      <c r="H5" s="50"/>
      <c r="I5" s="50"/>
      <c r="J5" s="50"/>
      <c r="L5" s="49"/>
      <c r="M5" s="49"/>
    </row>
    <row r="6" spans="1:13" ht="18.75">
      <c r="A6" s="50" t="s">
        <v>55</v>
      </c>
      <c r="B6" s="50"/>
      <c r="C6" s="50"/>
      <c r="D6" s="50"/>
      <c r="E6" s="50"/>
      <c r="F6" s="50"/>
      <c r="G6" s="50"/>
      <c r="H6" s="50"/>
      <c r="I6" s="50"/>
      <c r="J6" s="50"/>
      <c r="L6" s="48"/>
      <c r="M6" s="48"/>
    </row>
    <row r="7" spans="12:13" ht="0.75" customHeight="1">
      <c r="L7" s="48"/>
      <c r="M7" s="48"/>
    </row>
    <row r="8" ht="11.25" customHeight="1"/>
    <row r="9" spans="1:10" ht="102.75" customHeight="1">
      <c r="A9" s="12" t="s">
        <v>4</v>
      </c>
      <c r="B9" s="12" t="s">
        <v>49</v>
      </c>
      <c r="C9" s="12" t="s">
        <v>50</v>
      </c>
      <c r="D9" s="12" t="s">
        <v>5</v>
      </c>
      <c r="E9" s="12" t="s">
        <v>41</v>
      </c>
      <c r="F9" s="12" t="s">
        <v>48</v>
      </c>
      <c r="G9" s="12" t="s">
        <v>42</v>
      </c>
      <c r="H9" s="12" t="s">
        <v>0</v>
      </c>
      <c r="I9" s="12" t="s">
        <v>161</v>
      </c>
      <c r="J9" s="12" t="s">
        <v>162</v>
      </c>
    </row>
    <row r="10" spans="1:10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27" customHeight="1">
      <c r="A11" s="18" t="s">
        <v>6</v>
      </c>
      <c r="B11" s="18"/>
      <c r="C11" s="18"/>
      <c r="D11" s="19" t="s">
        <v>7</v>
      </c>
      <c r="E11" s="23">
        <f>SUM(E12,E15,E18,E31,E34,E37)</f>
        <v>4273045</v>
      </c>
      <c r="F11" s="23">
        <f>SUM(F12,F15,F18,F31,F34,F37)</f>
        <v>4626990.4</v>
      </c>
      <c r="G11" s="23">
        <f>SUM(G12,G15,G18,G31,G34,G37)</f>
        <v>3245527.9</v>
      </c>
      <c r="H11" s="23">
        <f>SUM(H12,H15,H18,H31,H34,H37)</f>
        <v>2930666.5500000003</v>
      </c>
      <c r="I11" s="36">
        <f aca="true" t="shared" si="0" ref="I11:I19">H11/G11*100</f>
        <v>90.29860904908567</v>
      </c>
      <c r="J11" s="36">
        <f aca="true" t="shared" si="1" ref="J11:J26">H11/F11*100</f>
        <v>63.33850508961506</v>
      </c>
    </row>
    <row r="12" spans="1:10" ht="54.75" customHeight="1">
      <c r="A12" s="28" t="s">
        <v>8</v>
      </c>
      <c r="B12" s="28"/>
      <c r="C12" s="28"/>
      <c r="D12" s="29" t="s">
        <v>51</v>
      </c>
      <c r="E12" s="30">
        <f aca="true" t="shared" si="2" ref="E12:H13">SUM(E13)</f>
        <v>547200</v>
      </c>
      <c r="F12" s="31">
        <f t="shared" si="2"/>
        <v>709943</v>
      </c>
      <c r="G12" s="31">
        <f t="shared" si="2"/>
        <v>468300</v>
      </c>
      <c r="H12" s="31">
        <f t="shared" si="2"/>
        <v>432390.41</v>
      </c>
      <c r="I12" s="37">
        <f t="shared" si="0"/>
        <v>92.33192611573777</v>
      </c>
      <c r="J12" s="37">
        <f t="shared" si="1"/>
        <v>60.904947298585945</v>
      </c>
    </row>
    <row r="13" spans="1:10" ht="27.75" customHeight="1">
      <c r="A13" s="15"/>
      <c r="B13" s="15" t="s">
        <v>52</v>
      </c>
      <c r="C13" s="15"/>
      <c r="D13" s="3" t="s">
        <v>53</v>
      </c>
      <c r="E13" s="24">
        <f t="shared" si="2"/>
        <v>547200</v>
      </c>
      <c r="F13" s="25">
        <f t="shared" si="2"/>
        <v>709943</v>
      </c>
      <c r="G13" s="25">
        <f t="shared" si="2"/>
        <v>468300</v>
      </c>
      <c r="H13" s="25">
        <f t="shared" si="2"/>
        <v>432390.41</v>
      </c>
      <c r="I13" s="38">
        <f t="shared" si="0"/>
        <v>92.33192611573777</v>
      </c>
      <c r="J13" s="38">
        <f t="shared" si="1"/>
        <v>60.904947298585945</v>
      </c>
    </row>
    <row r="14" spans="1:10" ht="94.5" customHeight="1">
      <c r="A14" s="15"/>
      <c r="B14" s="15"/>
      <c r="C14" s="15" t="s">
        <v>54</v>
      </c>
      <c r="D14" s="3" t="s">
        <v>149</v>
      </c>
      <c r="E14" s="24">
        <v>547200</v>
      </c>
      <c r="F14" s="25">
        <v>709943</v>
      </c>
      <c r="G14" s="25">
        <v>468300</v>
      </c>
      <c r="H14" s="25">
        <v>432390.41</v>
      </c>
      <c r="I14" s="38">
        <f t="shared" si="0"/>
        <v>92.33192611573777</v>
      </c>
      <c r="J14" s="38">
        <f t="shared" si="1"/>
        <v>60.904947298585945</v>
      </c>
    </row>
    <row r="15" spans="1:10" ht="69.75" customHeight="1">
      <c r="A15" s="28" t="s">
        <v>9</v>
      </c>
      <c r="B15" s="28"/>
      <c r="C15" s="28"/>
      <c r="D15" s="29" t="s">
        <v>43</v>
      </c>
      <c r="E15" s="30">
        <f aca="true" t="shared" si="3" ref="E15:H16">SUM(E16)</f>
        <v>74400</v>
      </c>
      <c r="F15" s="31">
        <f t="shared" si="3"/>
        <v>74400</v>
      </c>
      <c r="G15" s="31">
        <f t="shared" si="3"/>
        <v>49600</v>
      </c>
      <c r="H15" s="31">
        <f t="shared" si="3"/>
        <v>49300</v>
      </c>
      <c r="I15" s="37">
        <f t="shared" si="0"/>
        <v>99.39516129032258</v>
      </c>
      <c r="J15" s="37">
        <f t="shared" si="1"/>
        <v>66.26344086021506</v>
      </c>
    </row>
    <row r="16" spans="1:10" ht="31.5">
      <c r="A16" s="15"/>
      <c r="B16" s="15" t="s">
        <v>56</v>
      </c>
      <c r="C16" s="15"/>
      <c r="D16" s="3" t="s">
        <v>57</v>
      </c>
      <c r="E16" s="24">
        <f t="shared" si="3"/>
        <v>74400</v>
      </c>
      <c r="F16" s="25">
        <f t="shared" si="3"/>
        <v>74400</v>
      </c>
      <c r="G16" s="25">
        <f t="shared" si="3"/>
        <v>49600</v>
      </c>
      <c r="H16" s="25">
        <f t="shared" si="3"/>
        <v>49300</v>
      </c>
      <c r="I16" s="38">
        <f t="shared" si="0"/>
        <v>99.39516129032258</v>
      </c>
      <c r="J16" s="38">
        <f t="shared" si="1"/>
        <v>66.26344086021506</v>
      </c>
    </row>
    <row r="17" spans="1:10" ht="78.75">
      <c r="A17" s="15"/>
      <c r="B17" s="15"/>
      <c r="C17" s="15" t="s">
        <v>54</v>
      </c>
      <c r="D17" s="3" t="s">
        <v>149</v>
      </c>
      <c r="E17" s="24">
        <v>74400</v>
      </c>
      <c r="F17" s="25">
        <v>74400</v>
      </c>
      <c r="G17" s="25">
        <v>49600</v>
      </c>
      <c r="H17" s="25">
        <v>49300</v>
      </c>
      <c r="I17" s="38">
        <f t="shared" si="0"/>
        <v>99.39516129032258</v>
      </c>
      <c r="J17" s="38">
        <f t="shared" si="1"/>
        <v>66.26344086021506</v>
      </c>
    </row>
    <row r="18" spans="1:10" ht="72" customHeight="1">
      <c r="A18" s="28" t="s">
        <v>10</v>
      </c>
      <c r="B18" s="28"/>
      <c r="C18" s="28"/>
      <c r="D18" s="29" t="s">
        <v>44</v>
      </c>
      <c r="E18" s="30">
        <f>SUM(E19,E21,E25,E27,E29)</f>
        <v>3522645</v>
      </c>
      <c r="F18" s="31">
        <f>SUM(F19,F21,F25,F27,F29)</f>
        <v>3559663</v>
      </c>
      <c r="G18" s="31">
        <f>SUM(G19,G21,G25,G27,G27,G29,G27)</f>
        <v>2476043.5</v>
      </c>
      <c r="H18" s="31">
        <f>SUM(H19,H21,H25,H27,H29)</f>
        <v>2247275.66</v>
      </c>
      <c r="I18" s="37">
        <f t="shared" si="0"/>
        <v>90.76075036646166</v>
      </c>
      <c r="J18" s="37">
        <f t="shared" si="1"/>
        <v>63.1316970173862</v>
      </c>
    </row>
    <row r="19" spans="1:10" ht="39" customHeight="1">
      <c r="A19" s="15"/>
      <c r="B19" s="15" t="s">
        <v>58</v>
      </c>
      <c r="C19" s="15"/>
      <c r="D19" s="3" t="s">
        <v>59</v>
      </c>
      <c r="E19" s="24">
        <f>SUM(E20)</f>
        <v>1400</v>
      </c>
      <c r="F19" s="25">
        <f>SUM(F20)</f>
        <v>1400</v>
      </c>
      <c r="G19" s="25">
        <f>SUM(G20)</f>
        <v>900</v>
      </c>
      <c r="H19" s="25">
        <f>SUM(H20)</f>
        <v>0</v>
      </c>
      <c r="I19" s="38">
        <f t="shared" si="0"/>
        <v>0</v>
      </c>
      <c r="J19" s="38">
        <f t="shared" si="1"/>
        <v>0</v>
      </c>
    </row>
    <row r="20" spans="1:10" ht="37.5" customHeight="1">
      <c r="A20" s="15"/>
      <c r="B20" s="15"/>
      <c r="C20" s="15" t="s">
        <v>60</v>
      </c>
      <c r="D20" s="3" t="s">
        <v>150</v>
      </c>
      <c r="E20" s="24">
        <v>1400</v>
      </c>
      <c r="F20" s="25">
        <v>1400</v>
      </c>
      <c r="G20" s="25">
        <v>900</v>
      </c>
      <c r="H20" s="25">
        <v>0</v>
      </c>
      <c r="I20" s="38">
        <f>H20/F20*100</f>
        <v>0</v>
      </c>
      <c r="J20" s="38">
        <f t="shared" si="1"/>
        <v>0</v>
      </c>
    </row>
    <row r="21" spans="1:10" ht="44.25" customHeight="1">
      <c r="A21" s="15"/>
      <c r="B21" s="15" t="s">
        <v>61</v>
      </c>
      <c r="C21" s="15"/>
      <c r="D21" s="3" t="s">
        <v>62</v>
      </c>
      <c r="E21" s="24">
        <f>SUM(E22:E24)</f>
        <v>3490409</v>
      </c>
      <c r="F21" s="25">
        <f>SUM(F22:F24)</f>
        <v>3530842</v>
      </c>
      <c r="G21" s="25">
        <f>SUM(G22:G24)</f>
        <v>2455469.5</v>
      </c>
      <c r="H21" s="25">
        <f>SUM(H22:H24)</f>
        <v>2228109.66</v>
      </c>
      <c r="I21" s="38">
        <f aca="true" t="shared" si="4" ref="I21:I26">H21/G21*100</f>
        <v>90.74067749568871</v>
      </c>
      <c r="J21" s="38">
        <f t="shared" si="1"/>
        <v>63.1042017739678</v>
      </c>
    </row>
    <row r="22" spans="1:10" ht="81.75" customHeight="1">
      <c r="A22" s="15"/>
      <c r="B22" s="15"/>
      <c r="C22" s="15" t="s">
        <v>54</v>
      </c>
      <c r="D22" s="3" t="s">
        <v>149</v>
      </c>
      <c r="E22" s="24">
        <v>2086979</v>
      </c>
      <c r="F22" s="25">
        <v>2073473</v>
      </c>
      <c r="G22" s="25">
        <v>1468894</v>
      </c>
      <c r="H22" s="25">
        <v>1274985.71</v>
      </c>
      <c r="I22" s="38">
        <f t="shared" si="4"/>
        <v>86.79902770383704</v>
      </c>
      <c r="J22" s="38">
        <f t="shared" si="1"/>
        <v>61.490345425284055</v>
      </c>
    </row>
    <row r="23" spans="1:10" ht="40.5" customHeight="1">
      <c r="A23" s="15"/>
      <c r="B23" s="15"/>
      <c r="C23" s="15" t="s">
        <v>60</v>
      </c>
      <c r="D23" s="3" t="s">
        <v>150</v>
      </c>
      <c r="E23" s="24">
        <v>1323800</v>
      </c>
      <c r="F23" s="25">
        <v>1368981</v>
      </c>
      <c r="G23" s="25">
        <v>918868.5</v>
      </c>
      <c r="H23" s="25">
        <v>885416.95</v>
      </c>
      <c r="I23" s="38">
        <f t="shared" si="4"/>
        <v>96.35948451818732</v>
      </c>
      <c r="J23" s="38">
        <f t="shared" si="1"/>
        <v>64.67708098213197</v>
      </c>
    </row>
    <row r="24" spans="1:10" ht="32.25" customHeight="1">
      <c r="A24" s="15"/>
      <c r="B24" s="15"/>
      <c r="C24" s="15" t="s">
        <v>63</v>
      </c>
      <c r="D24" s="3" t="s">
        <v>154</v>
      </c>
      <c r="E24" s="24">
        <v>79630</v>
      </c>
      <c r="F24" s="25">
        <v>88388</v>
      </c>
      <c r="G24" s="25">
        <v>67707</v>
      </c>
      <c r="H24" s="25">
        <v>67707</v>
      </c>
      <c r="I24" s="38">
        <f t="shared" si="4"/>
        <v>100</v>
      </c>
      <c r="J24" s="38">
        <f t="shared" si="1"/>
        <v>76.60202742453727</v>
      </c>
    </row>
    <row r="25" spans="1:10" ht="33" customHeight="1">
      <c r="A25" s="15"/>
      <c r="B25" s="15" t="s">
        <v>64</v>
      </c>
      <c r="C25" s="15"/>
      <c r="D25" s="3" t="s">
        <v>65</v>
      </c>
      <c r="E25" s="24">
        <f>SUM(E26)</f>
        <v>30836</v>
      </c>
      <c r="F25" s="25">
        <f>SUM(F26)</f>
        <v>24913</v>
      </c>
      <c r="G25" s="25">
        <f>SUM(G26)</f>
        <v>19166</v>
      </c>
      <c r="H25" s="25">
        <f>SUM(H26)</f>
        <v>19166</v>
      </c>
      <c r="I25" s="38">
        <f t="shared" si="4"/>
        <v>100</v>
      </c>
      <c r="J25" s="38">
        <f t="shared" si="1"/>
        <v>76.93172239393088</v>
      </c>
    </row>
    <row r="26" spans="1:10" ht="31.5" customHeight="1">
      <c r="A26" s="15"/>
      <c r="B26" s="15"/>
      <c r="C26" s="15" t="s">
        <v>66</v>
      </c>
      <c r="D26" s="3" t="s">
        <v>152</v>
      </c>
      <c r="E26" s="24">
        <v>30836</v>
      </c>
      <c r="F26" s="25">
        <v>24913</v>
      </c>
      <c r="G26" s="25">
        <v>19166</v>
      </c>
      <c r="H26" s="25">
        <v>19166</v>
      </c>
      <c r="I26" s="38">
        <f t="shared" si="4"/>
        <v>100</v>
      </c>
      <c r="J26" s="38">
        <f t="shared" si="1"/>
        <v>76.93172239393088</v>
      </c>
    </row>
    <row r="27" spans="1:10" ht="81.75" customHeight="1">
      <c r="A27" s="15"/>
      <c r="B27" s="15" t="s">
        <v>67</v>
      </c>
      <c r="C27" s="15"/>
      <c r="D27" s="3" t="s">
        <v>68</v>
      </c>
      <c r="E27" s="24">
        <f>SUM(E28)</f>
        <v>0</v>
      </c>
      <c r="F27" s="25">
        <f>SUM(F28)</f>
        <v>2000</v>
      </c>
      <c r="G27" s="25">
        <f>SUM(G28)</f>
        <v>0</v>
      </c>
      <c r="H27" s="25">
        <f>SUM(H28)</f>
        <v>0</v>
      </c>
      <c r="I27" s="38">
        <v>0</v>
      </c>
      <c r="J27" s="38">
        <v>0</v>
      </c>
    </row>
    <row r="28" spans="1:10" ht="31.5" customHeight="1">
      <c r="A28" s="15"/>
      <c r="B28" s="15"/>
      <c r="C28" s="15" t="s">
        <v>66</v>
      </c>
      <c r="D28" s="3" t="s">
        <v>152</v>
      </c>
      <c r="E28" s="24">
        <v>0</v>
      </c>
      <c r="F28" s="25">
        <v>2000</v>
      </c>
      <c r="G28" s="25">
        <v>0</v>
      </c>
      <c r="H28" s="25">
        <v>0</v>
      </c>
      <c r="I28" s="38">
        <v>0</v>
      </c>
      <c r="J28" s="38">
        <v>0</v>
      </c>
    </row>
    <row r="29" spans="1:10" ht="45.75" customHeight="1">
      <c r="A29" s="15"/>
      <c r="B29" s="15" t="s">
        <v>69</v>
      </c>
      <c r="C29" s="15"/>
      <c r="D29" s="3" t="s">
        <v>70</v>
      </c>
      <c r="E29" s="24">
        <f>SUM(E30)</f>
        <v>0</v>
      </c>
      <c r="F29" s="25">
        <f>SUM(F30)</f>
        <v>508</v>
      </c>
      <c r="G29" s="25">
        <f>SUM(G30)</f>
        <v>508</v>
      </c>
      <c r="H29" s="25">
        <f>SUM(H30)</f>
        <v>0</v>
      </c>
      <c r="I29" s="38">
        <v>0</v>
      </c>
      <c r="J29" s="38">
        <v>0</v>
      </c>
    </row>
    <row r="30" spans="1:10" ht="44.25" customHeight="1">
      <c r="A30" s="15"/>
      <c r="B30" s="15"/>
      <c r="C30" s="15" t="s">
        <v>60</v>
      </c>
      <c r="D30" s="3" t="s">
        <v>150</v>
      </c>
      <c r="E30" s="24">
        <v>0</v>
      </c>
      <c r="F30" s="25">
        <v>508</v>
      </c>
      <c r="G30" s="25">
        <v>508</v>
      </c>
      <c r="H30" s="25">
        <v>0</v>
      </c>
      <c r="I30" s="38">
        <v>0</v>
      </c>
      <c r="J30" s="38">
        <v>0</v>
      </c>
    </row>
    <row r="31" spans="1:10" ht="42.75" customHeight="1">
      <c r="A31" s="28" t="s">
        <v>71</v>
      </c>
      <c r="B31" s="28"/>
      <c r="C31" s="28"/>
      <c r="D31" s="29" t="s">
        <v>72</v>
      </c>
      <c r="E31" s="30">
        <f aca="true" t="shared" si="5" ref="E31:H32">SUM(E32)</f>
        <v>0</v>
      </c>
      <c r="F31" s="31">
        <f t="shared" si="5"/>
        <v>73310</v>
      </c>
      <c r="G31" s="31">
        <f t="shared" si="5"/>
        <v>73310</v>
      </c>
      <c r="H31" s="31">
        <f t="shared" si="5"/>
        <v>73310</v>
      </c>
      <c r="I31" s="37">
        <f aca="true" t="shared" si="6" ref="I31:I40">H31/G31*100</f>
        <v>100</v>
      </c>
      <c r="J31" s="37">
        <f aca="true" t="shared" si="7" ref="J31:J53">H31/F31*100</f>
        <v>100</v>
      </c>
    </row>
    <row r="32" spans="1:10" ht="28.5" customHeight="1">
      <c r="A32" s="15"/>
      <c r="B32" s="15" t="s">
        <v>73</v>
      </c>
      <c r="C32" s="15"/>
      <c r="D32" s="3" t="s">
        <v>74</v>
      </c>
      <c r="E32" s="24">
        <f t="shared" si="5"/>
        <v>0</v>
      </c>
      <c r="F32" s="25">
        <f t="shared" si="5"/>
        <v>73310</v>
      </c>
      <c r="G32" s="25">
        <f t="shared" si="5"/>
        <v>73310</v>
      </c>
      <c r="H32" s="25">
        <f t="shared" si="5"/>
        <v>73310</v>
      </c>
      <c r="I32" s="38">
        <f t="shared" si="6"/>
        <v>100</v>
      </c>
      <c r="J32" s="38">
        <f t="shared" si="7"/>
        <v>100</v>
      </c>
    </row>
    <row r="33" spans="1:10" ht="41.25" customHeight="1">
      <c r="A33" s="15"/>
      <c r="B33" s="15"/>
      <c r="C33" s="15" t="s">
        <v>60</v>
      </c>
      <c r="D33" s="3" t="s">
        <v>150</v>
      </c>
      <c r="E33" s="24">
        <v>0</v>
      </c>
      <c r="F33" s="25">
        <v>73310</v>
      </c>
      <c r="G33" s="25">
        <v>73310</v>
      </c>
      <c r="H33" s="25">
        <v>73310</v>
      </c>
      <c r="I33" s="38">
        <f t="shared" si="6"/>
        <v>100</v>
      </c>
      <c r="J33" s="38">
        <f t="shared" si="7"/>
        <v>100</v>
      </c>
    </row>
    <row r="34" spans="1:10" ht="23.25" customHeight="1">
      <c r="A34" s="28" t="s">
        <v>35</v>
      </c>
      <c r="B34" s="28"/>
      <c r="C34" s="28"/>
      <c r="D34" s="29" t="s">
        <v>11</v>
      </c>
      <c r="E34" s="30">
        <f aca="true" t="shared" si="8" ref="E34:H35">SUM(E35)</f>
        <v>10000</v>
      </c>
      <c r="F34" s="31">
        <f t="shared" si="8"/>
        <v>5000</v>
      </c>
      <c r="G34" s="31">
        <f t="shared" si="8"/>
        <v>5000</v>
      </c>
      <c r="H34" s="31">
        <f t="shared" si="8"/>
        <v>0</v>
      </c>
      <c r="I34" s="37">
        <f t="shared" si="6"/>
        <v>0</v>
      </c>
      <c r="J34" s="37">
        <f t="shared" si="7"/>
        <v>0</v>
      </c>
    </row>
    <row r="35" spans="1:10" ht="23.25" customHeight="1">
      <c r="A35" s="15"/>
      <c r="B35" s="15" t="s">
        <v>75</v>
      </c>
      <c r="C35" s="15"/>
      <c r="D35" s="3" t="s">
        <v>76</v>
      </c>
      <c r="E35" s="24">
        <f t="shared" si="8"/>
        <v>10000</v>
      </c>
      <c r="F35" s="25">
        <f t="shared" si="8"/>
        <v>5000</v>
      </c>
      <c r="G35" s="25">
        <f t="shared" si="8"/>
        <v>5000</v>
      </c>
      <c r="H35" s="25">
        <f t="shared" si="8"/>
        <v>0</v>
      </c>
      <c r="I35" s="38">
        <f t="shared" si="6"/>
        <v>0</v>
      </c>
      <c r="J35" s="38">
        <f t="shared" si="7"/>
        <v>0</v>
      </c>
    </row>
    <row r="36" spans="1:10" ht="23.25" customHeight="1">
      <c r="A36" s="15"/>
      <c r="B36" s="15"/>
      <c r="C36" s="15" t="s">
        <v>63</v>
      </c>
      <c r="D36" s="3" t="s">
        <v>154</v>
      </c>
      <c r="E36" s="24">
        <v>10000</v>
      </c>
      <c r="F36" s="25">
        <v>5000</v>
      </c>
      <c r="G36" s="25">
        <v>5000</v>
      </c>
      <c r="H36" s="25">
        <v>0</v>
      </c>
      <c r="I36" s="38">
        <f t="shared" si="6"/>
        <v>0</v>
      </c>
      <c r="J36" s="38">
        <f t="shared" si="7"/>
        <v>0</v>
      </c>
    </row>
    <row r="37" spans="1:10" ht="36.75" customHeight="1">
      <c r="A37" s="28" t="s">
        <v>36</v>
      </c>
      <c r="B37" s="28"/>
      <c r="C37" s="28"/>
      <c r="D37" s="29" t="s">
        <v>12</v>
      </c>
      <c r="E37" s="30">
        <f>SUM(E38,E40,E42,E44,E46)</f>
        <v>118800</v>
      </c>
      <c r="F37" s="31">
        <f>SUM(F38,F40,F42,F44,F46)</f>
        <v>204674.4</v>
      </c>
      <c r="G37" s="31">
        <f>SUM(G38,G40,G42,G44,G46)</f>
        <v>173274.4</v>
      </c>
      <c r="H37" s="31">
        <f>SUM(H38,H40,H42,H44,H46)</f>
        <v>128390.48</v>
      </c>
      <c r="I37" s="37">
        <f t="shared" si="6"/>
        <v>74.096623621262</v>
      </c>
      <c r="J37" s="37">
        <f t="shared" si="7"/>
        <v>62.729134664618535</v>
      </c>
    </row>
    <row r="38" spans="1:10" ht="36.75" customHeight="1">
      <c r="A38" s="15"/>
      <c r="B38" s="15" t="s">
        <v>77</v>
      </c>
      <c r="C38" s="15"/>
      <c r="D38" s="3" t="s">
        <v>78</v>
      </c>
      <c r="E38" s="24">
        <f>SUM(E39)</f>
        <v>12800</v>
      </c>
      <c r="F38" s="25">
        <f>SUM(F39)</f>
        <v>12800</v>
      </c>
      <c r="G38" s="25">
        <f>SUM(G39)</f>
        <v>11000</v>
      </c>
      <c r="H38" s="25">
        <f>SUM(H39)</f>
        <v>11000</v>
      </c>
      <c r="I38" s="38">
        <f t="shared" si="6"/>
        <v>100</v>
      </c>
      <c r="J38" s="38">
        <f t="shared" si="7"/>
        <v>85.9375</v>
      </c>
    </row>
    <row r="39" spans="1:10" ht="36.75" customHeight="1">
      <c r="A39" s="15"/>
      <c r="B39" s="15"/>
      <c r="C39" s="15" t="s">
        <v>60</v>
      </c>
      <c r="D39" s="3" t="s">
        <v>150</v>
      </c>
      <c r="E39" s="24">
        <v>12800</v>
      </c>
      <c r="F39" s="25">
        <v>12800</v>
      </c>
      <c r="G39" s="25">
        <v>11000</v>
      </c>
      <c r="H39" s="25">
        <v>11000</v>
      </c>
      <c r="I39" s="38">
        <f t="shared" si="6"/>
        <v>100</v>
      </c>
      <c r="J39" s="38">
        <f t="shared" si="7"/>
        <v>85.9375</v>
      </c>
    </row>
    <row r="40" spans="1:10" ht="36.75" customHeight="1">
      <c r="A40" s="15"/>
      <c r="B40" s="15" t="s">
        <v>79</v>
      </c>
      <c r="C40" s="15"/>
      <c r="D40" s="3" t="s">
        <v>80</v>
      </c>
      <c r="E40" s="24">
        <f>SUM(E41)</f>
        <v>20000</v>
      </c>
      <c r="F40" s="25">
        <f>SUM(F41)</f>
        <v>20000</v>
      </c>
      <c r="G40" s="25">
        <f>SUM(G41)</f>
        <v>20000</v>
      </c>
      <c r="H40" s="25">
        <f>SUM(H41)</f>
        <v>20000</v>
      </c>
      <c r="I40" s="38">
        <f t="shared" si="6"/>
        <v>100</v>
      </c>
      <c r="J40" s="38">
        <f t="shared" si="7"/>
        <v>100</v>
      </c>
    </row>
    <row r="41" spans="1:10" ht="36.75" customHeight="1">
      <c r="A41" s="15"/>
      <c r="B41" s="15"/>
      <c r="C41" s="15" t="s">
        <v>63</v>
      </c>
      <c r="D41" s="3" t="s">
        <v>154</v>
      </c>
      <c r="E41" s="24">
        <v>20000</v>
      </c>
      <c r="F41" s="25">
        <v>20000</v>
      </c>
      <c r="G41" s="25">
        <v>20000</v>
      </c>
      <c r="H41" s="25">
        <v>20000</v>
      </c>
      <c r="I41" s="38">
        <f>H41/F41*100</f>
        <v>100</v>
      </c>
      <c r="J41" s="38">
        <f t="shared" si="7"/>
        <v>100</v>
      </c>
    </row>
    <row r="42" spans="1:10" ht="51.75" customHeight="1">
      <c r="A42" s="15"/>
      <c r="B42" s="15" t="s">
        <v>81</v>
      </c>
      <c r="C42" s="15"/>
      <c r="D42" s="3" t="s">
        <v>82</v>
      </c>
      <c r="E42" s="24">
        <f>SUM(E43)</f>
        <v>66000</v>
      </c>
      <c r="F42" s="25">
        <f>SUM(F43)</f>
        <v>71200</v>
      </c>
      <c r="G42" s="25">
        <f>SUM(G43)</f>
        <v>41600</v>
      </c>
      <c r="H42" s="25">
        <f>SUM(H43)</f>
        <v>5200</v>
      </c>
      <c r="I42" s="38">
        <f aca="true" t="shared" si="9" ref="I42:I53">H42/G42*100</f>
        <v>12.5</v>
      </c>
      <c r="J42" s="38">
        <f t="shared" si="7"/>
        <v>7.303370786516854</v>
      </c>
    </row>
    <row r="43" spans="1:10" ht="36.75" customHeight="1">
      <c r="A43" s="15"/>
      <c r="B43" s="15"/>
      <c r="C43" s="15" t="s">
        <v>60</v>
      </c>
      <c r="D43" s="3" t="s">
        <v>150</v>
      </c>
      <c r="E43" s="24">
        <v>66000</v>
      </c>
      <c r="F43" s="25">
        <v>71200</v>
      </c>
      <c r="G43" s="25">
        <v>41600</v>
      </c>
      <c r="H43" s="25">
        <v>5200</v>
      </c>
      <c r="I43" s="38">
        <f t="shared" si="9"/>
        <v>12.5</v>
      </c>
      <c r="J43" s="38">
        <f t="shared" si="7"/>
        <v>7.303370786516854</v>
      </c>
    </row>
    <row r="44" spans="1:10" ht="36.75" customHeight="1">
      <c r="A44" s="15"/>
      <c r="B44" s="15" t="s">
        <v>83</v>
      </c>
      <c r="C44" s="15"/>
      <c r="D44" s="3" t="s">
        <v>84</v>
      </c>
      <c r="E44" s="24">
        <f>SUM(E45)</f>
        <v>20000</v>
      </c>
      <c r="F44" s="25">
        <f>SUM(F45)</f>
        <v>20000</v>
      </c>
      <c r="G44" s="25">
        <f>SUM(G45)</f>
        <v>20000</v>
      </c>
      <c r="H44" s="25">
        <f>SUM(H45)</f>
        <v>11516.08</v>
      </c>
      <c r="I44" s="38">
        <f t="shared" si="9"/>
        <v>57.5804</v>
      </c>
      <c r="J44" s="38">
        <f t="shared" si="7"/>
        <v>57.5804</v>
      </c>
    </row>
    <row r="45" spans="1:10" ht="36.75" customHeight="1">
      <c r="A45" s="15"/>
      <c r="B45" s="15"/>
      <c r="C45" s="15" t="s">
        <v>60</v>
      </c>
      <c r="D45" s="3" t="s">
        <v>150</v>
      </c>
      <c r="E45" s="24">
        <v>20000</v>
      </c>
      <c r="F45" s="25">
        <v>20000</v>
      </c>
      <c r="G45" s="25">
        <v>20000</v>
      </c>
      <c r="H45" s="25">
        <v>11516.08</v>
      </c>
      <c r="I45" s="38">
        <f t="shared" si="9"/>
        <v>57.5804</v>
      </c>
      <c r="J45" s="38">
        <f t="shared" si="7"/>
        <v>57.5804</v>
      </c>
    </row>
    <row r="46" spans="1:10" ht="36.75" customHeight="1">
      <c r="A46" s="15"/>
      <c r="B46" s="15" t="s">
        <v>85</v>
      </c>
      <c r="C46" s="15"/>
      <c r="D46" s="3" t="s">
        <v>86</v>
      </c>
      <c r="E46" s="24">
        <f>SUM(E47)</f>
        <v>0</v>
      </c>
      <c r="F46" s="25">
        <f>SUM(F47)</f>
        <v>80674.4</v>
      </c>
      <c r="G46" s="25">
        <f>SUM(G47)</f>
        <v>80674.4</v>
      </c>
      <c r="H46" s="25">
        <f>SUM(H47)</f>
        <v>80674.4</v>
      </c>
      <c r="I46" s="38">
        <f t="shared" si="9"/>
        <v>100</v>
      </c>
      <c r="J46" s="38">
        <f t="shared" si="7"/>
        <v>100</v>
      </c>
    </row>
    <row r="47" spans="1:10" ht="36.75" customHeight="1">
      <c r="A47" s="15"/>
      <c r="B47" s="15"/>
      <c r="C47" s="15" t="s">
        <v>63</v>
      </c>
      <c r="D47" s="3" t="s">
        <v>154</v>
      </c>
      <c r="E47" s="24">
        <v>0</v>
      </c>
      <c r="F47" s="25">
        <v>80674.4</v>
      </c>
      <c r="G47" s="25">
        <v>80674.4</v>
      </c>
      <c r="H47" s="25">
        <v>80674.4</v>
      </c>
      <c r="I47" s="38">
        <f t="shared" si="9"/>
        <v>100</v>
      </c>
      <c r="J47" s="38">
        <f t="shared" si="7"/>
        <v>100</v>
      </c>
    </row>
    <row r="48" spans="1:10" s="17" customFormat="1" ht="34.5" customHeight="1">
      <c r="A48" s="18" t="s">
        <v>87</v>
      </c>
      <c r="B48" s="18"/>
      <c r="C48" s="18"/>
      <c r="D48" s="20" t="s">
        <v>155</v>
      </c>
      <c r="E48" s="23">
        <f aca="true" t="shared" si="10" ref="E48:F50">SUM(E49)</f>
        <v>185600</v>
      </c>
      <c r="F48" s="26">
        <f t="shared" si="10"/>
        <v>186200</v>
      </c>
      <c r="G48" s="26">
        <f aca="true" t="shared" si="11" ref="G48:H50">SUM(G49)</f>
        <v>139500</v>
      </c>
      <c r="H48" s="26">
        <f t="shared" si="11"/>
        <v>132155.84</v>
      </c>
      <c r="I48" s="36">
        <f t="shared" si="9"/>
        <v>94.73536917562724</v>
      </c>
      <c r="J48" s="36">
        <f t="shared" si="7"/>
        <v>70.97520945220192</v>
      </c>
    </row>
    <row r="49" spans="1:10" ht="30.75" customHeight="1">
      <c r="A49" s="28" t="s">
        <v>88</v>
      </c>
      <c r="B49" s="28"/>
      <c r="C49" s="28"/>
      <c r="D49" s="29" t="s">
        <v>91</v>
      </c>
      <c r="E49" s="30">
        <f t="shared" si="10"/>
        <v>185600</v>
      </c>
      <c r="F49" s="31">
        <f t="shared" si="10"/>
        <v>186200</v>
      </c>
      <c r="G49" s="31">
        <f t="shared" si="11"/>
        <v>139500</v>
      </c>
      <c r="H49" s="31">
        <f t="shared" si="11"/>
        <v>132155.84</v>
      </c>
      <c r="I49" s="37">
        <f t="shared" si="9"/>
        <v>94.73536917562724</v>
      </c>
      <c r="J49" s="37">
        <f t="shared" si="7"/>
        <v>70.97520945220192</v>
      </c>
    </row>
    <row r="50" spans="1:10" ht="36.75" customHeight="1">
      <c r="A50" s="15"/>
      <c r="B50" s="15" t="s">
        <v>90</v>
      </c>
      <c r="C50" s="15"/>
      <c r="D50" s="3" t="s">
        <v>89</v>
      </c>
      <c r="E50" s="24">
        <f t="shared" si="10"/>
        <v>185600</v>
      </c>
      <c r="F50" s="25">
        <f t="shared" si="10"/>
        <v>186200</v>
      </c>
      <c r="G50" s="25">
        <f t="shared" si="11"/>
        <v>139500</v>
      </c>
      <c r="H50" s="25">
        <f t="shared" si="11"/>
        <v>132155.84</v>
      </c>
      <c r="I50" s="38">
        <f t="shared" si="9"/>
        <v>94.73536917562724</v>
      </c>
      <c r="J50" s="38">
        <f t="shared" si="7"/>
        <v>70.97520945220192</v>
      </c>
    </row>
    <row r="51" spans="1:10" ht="90.75" customHeight="1">
      <c r="A51" s="15"/>
      <c r="B51" s="15"/>
      <c r="C51" s="15" t="s">
        <v>54</v>
      </c>
      <c r="D51" s="3" t="s">
        <v>149</v>
      </c>
      <c r="E51" s="24">
        <v>185600</v>
      </c>
      <c r="F51" s="25">
        <v>186200</v>
      </c>
      <c r="G51" s="25">
        <v>139500</v>
      </c>
      <c r="H51" s="25">
        <v>132155.84</v>
      </c>
      <c r="I51" s="38">
        <f t="shared" si="9"/>
        <v>94.73536917562724</v>
      </c>
      <c r="J51" s="38">
        <f t="shared" si="7"/>
        <v>70.97520945220192</v>
      </c>
    </row>
    <row r="52" spans="1:10" ht="47.25" customHeight="1">
      <c r="A52" s="32" t="s">
        <v>13</v>
      </c>
      <c r="B52" s="32"/>
      <c r="C52" s="32"/>
      <c r="D52" s="33" t="s">
        <v>14</v>
      </c>
      <c r="E52" s="34">
        <f>SUM(E53,E64)</f>
        <v>94500</v>
      </c>
      <c r="F52" s="34">
        <f>SUM(F53,F64)</f>
        <v>61100</v>
      </c>
      <c r="G52" s="34">
        <f>SUM(G53,G64)</f>
        <v>43100</v>
      </c>
      <c r="H52" s="34">
        <f>SUM(H53,H64)</f>
        <v>31950</v>
      </c>
      <c r="I52" s="39">
        <f t="shared" si="9"/>
        <v>74.12993039443155</v>
      </c>
      <c r="J52" s="39">
        <f t="shared" si="7"/>
        <v>52.291325695581016</v>
      </c>
    </row>
    <row r="53" spans="1:10" ht="30.75" customHeight="1">
      <c r="A53" s="28" t="s">
        <v>92</v>
      </c>
      <c r="B53" s="28"/>
      <c r="C53" s="28"/>
      <c r="D53" s="29" t="s">
        <v>93</v>
      </c>
      <c r="E53" s="30">
        <f>SUM(E54,E56,E58,E60,E62)</f>
        <v>91500</v>
      </c>
      <c r="F53" s="31">
        <f>SUM(F54,F56,F58,F60,F62)</f>
        <v>58100</v>
      </c>
      <c r="G53" s="31">
        <f>SUM(G54,G56,G58,G60,G62)</f>
        <v>40100</v>
      </c>
      <c r="H53" s="31">
        <f>SUM(H54,H56,H58,H60,H62)</f>
        <v>31950</v>
      </c>
      <c r="I53" s="37">
        <f t="shared" si="9"/>
        <v>79.67581047381546</v>
      </c>
      <c r="J53" s="37">
        <f t="shared" si="7"/>
        <v>54.99139414802065</v>
      </c>
    </row>
    <row r="54" spans="1:10" ht="30.75" customHeight="1">
      <c r="A54" s="15"/>
      <c r="B54" s="15" t="s">
        <v>94</v>
      </c>
      <c r="C54" s="15"/>
      <c r="D54" s="3" t="s">
        <v>95</v>
      </c>
      <c r="E54" s="24">
        <f>SUM(E55)</f>
        <v>500</v>
      </c>
      <c r="F54" s="25">
        <f>SUM(F55)</f>
        <v>0</v>
      </c>
      <c r="G54" s="25">
        <f>SUM(G55)</f>
        <v>0</v>
      </c>
      <c r="H54" s="25">
        <f>SUM(H55)</f>
        <v>0</v>
      </c>
      <c r="I54" s="38">
        <f>0</f>
        <v>0</v>
      </c>
      <c r="J54" s="38">
        <v>0</v>
      </c>
    </row>
    <row r="55" spans="1:10" ht="30.75" customHeight="1">
      <c r="A55" s="15"/>
      <c r="B55" s="15"/>
      <c r="C55" s="15" t="s">
        <v>60</v>
      </c>
      <c r="D55" s="3" t="s">
        <v>150</v>
      </c>
      <c r="E55" s="24">
        <v>500</v>
      </c>
      <c r="F55" s="25">
        <v>0</v>
      </c>
      <c r="G55" s="25">
        <v>0</v>
      </c>
      <c r="H55" s="25">
        <v>0</v>
      </c>
      <c r="I55" s="38">
        <v>0</v>
      </c>
      <c r="J55" s="38">
        <v>0</v>
      </c>
    </row>
    <row r="56" spans="1:10" ht="30.75" customHeight="1">
      <c r="A56" s="15"/>
      <c r="B56" s="15" t="s">
        <v>96</v>
      </c>
      <c r="C56" s="15"/>
      <c r="D56" s="3" t="s">
        <v>97</v>
      </c>
      <c r="E56" s="24">
        <f>SUM(E57)</f>
        <v>5000</v>
      </c>
      <c r="F56" s="25">
        <f>SUM(F57)</f>
        <v>4100</v>
      </c>
      <c r="G56" s="25">
        <f>SUM(G57)</f>
        <v>4100</v>
      </c>
      <c r="H56" s="25">
        <f>SUM(H57)</f>
        <v>4100</v>
      </c>
      <c r="I56" s="38">
        <f aca="true" t="shared" si="12" ref="I56:I91">H56/G56*100</f>
        <v>100</v>
      </c>
      <c r="J56" s="38">
        <f aca="true" t="shared" si="13" ref="J56:J63">H56/F56*100</f>
        <v>100</v>
      </c>
    </row>
    <row r="57" spans="1:10" ht="30.75" customHeight="1">
      <c r="A57" s="15"/>
      <c r="B57" s="15"/>
      <c r="C57" s="15" t="s">
        <v>60</v>
      </c>
      <c r="D57" s="3" t="s">
        <v>150</v>
      </c>
      <c r="E57" s="24">
        <v>5000</v>
      </c>
      <c r="F57" s="25">
        <v>4100</v>
      </c>
      <c r="G57" s="25">
        <v>4100</v>
      </c>
      <c r="H57" s="25">
        <v>4100</v>
      </c>
      <c r="I57" s="38">
        <f t="shared" si="12"/>
        <v>100</v>
      </c>
      <c r="J57" s="38">
        <f t="shared" si="13"/>
        <v>100</v>
      </c>
    </row>
    <row r="58" spans="1:10" ht="50.25" customHeight="1">
      <c r="A58" s="15"/>
      <c r="B58" s="15" t="s">
        <v>98</v>
      </c>
      <c r="C58" s="15"/>
      <c r="D58" s="3" t="s">
        <v>99</v>
      </c>
      <c r="E58" s="24">
        <f>SUM(E59)</f>
        <v>1000</v>
      </c>
      <c r="F58" s="25">
        <f>SUM(F59)</f>
        <v>1000</v>
      </c>
      <c r="G58" s="25">
        <f>SUM(G59)</f>
        <v>1000</v>
      </c>
      <c r="H58" s="25">
        <f>SUM(H59)</f>
        <v>0</v>
      </c>
      <c r="I58" s="38">
        <f t="shared" si="12"/>
        <v>0</v>
      </c>
      <c r="J58" s="38">
        <f t="shared" si="13"/>
        <v>0</v>
      </c>
    </row>
    <row r="59" spans="1:10" ht="30.75" customHeight="1">
      <c r="A59" s="15"/>
      <c r="B59" s="15"/>
      <c r="C59" s="15" t="s">
        <v>60</v>
      </c>
      <c r="D59" s="3" t="s">
        <v>150</v>
      </c>
      <c r="E59" s="24">
        <v>1000</v>
      </c>
      <c r="F59" s="25">
        <v>1000</v>
      </c>
      <c r="G59" s="25">
        <v>1000</v>
      </c>
      <c r="H59" s="25">
        <v>0</v>
      </c>
      <c r="I59" s="38">
        <f t="shared" si="12"/>
        <v>0</v>
      </c>
      <c r="J59" s="38">
        <f t="shared" si="13"/>
        <v>0</v>
      </c>
    </row>
    <row r="60" spans="1:10" ht="40.5" customHeight="1">
      <c r="A60" s="15"/>
      <c r="B60" s="15" t="s">
        <v>100</v>
      </c>
      <c r="C60" s="15"/>
      <c r="D60" s="3" t="s">
        <v>101</v>
      </c>
      <c r="E60" s="24">
        <f>SUM(E61)</f>
        <v>75000</v>
      </c>
      <c r="F60" s="25">
        <f>SUM(F61)</f>
        <v>43000</v>
      </c>
      <c r="G60" s="25">
        <f>SUM(G61)</f>
        <v>25000</v>
      </c>
      <c r="H60" s="25">
        <f>SUM(H61)</f>
        <v>17850</v>
      </c>
      <c r="I60" s="38">
        <f t="shared" si="12"/>
        <v>71.39999999999999</v>
      </c>
      <c r="J60" s="38">
        <f t="shared" si="13"/>
        <v>41.51162790697674</v>
      </c>
    </row>
    <row r="61" spans="1:10" ht="30.75" customHeight="1">
      <c r="A61" s="15"/>
      <c r="B61" s="15"/>
      <c r="C61" s="15" t="s">
        <v>60</v>
      </c>
      <c r="D61" s="3" t="s">
        <v>150</v>
      </c>
      <c r="E61" s="24">
        <v>75000</v>
      </c>
      <c r="F61" s="25">
        <v>43000</v>
      </c>
      <c r="G61" s="25">
        <v>25000</v>
      </c>
      <c r="H61" s="25">
        <v>17850</v>
      </c>
      <c r="I61" s="38">
        <f t="shared" si="12"/>
        <v>71.39999999999999</v>
      </c>
      <c r="J61" s="38">
        <f t="shared" si="13"/>
        <v>41.51162790697674</v>
      </c>
    </row>
    <row r="62" spans="1:10" ht="30.75" customHeight="1">
      <c r="A62" s="15"/>
      <c r="B62" s="15" t="s">
        <v>102</v>
      </c>
      <c r="C62" s="15"/>
      <c r="D62" s="3" t="s">
        <v>103</v>
      </c>
      <c r="E62" s="24">
        <f>SUM(E63)</f>
        <v>10000</v>
      </c>
      <c r="F62" s="25">
        <f>SUM(F63)</f>
        <v>10000</v>
      </c>
      <c r="G62" s="25">
        <f>SUM(G63)</f>
        <v>10000</v>
      </c>
      <c r="H62" s="25">
        <f>SUM(H63)</f>
        <v>10000</v>
      </c>
      <c r="I62" s="38">
        <f t="shared" si="12"/>
        <v>100</v>
      </c>
      <c r="J62" s="38">
        <f t="shared" si="13"/>
        <v>100</v>
      </c>
    </row>
    <row r="63" spans="1:10" ht="47.25">
      <c r="A63" s="15"/>
      <c r="B63" s="15"/>
      <c r="C63" s="15" t="s">
        <v>60</v>
      </c>
      <c r="D63" s="3" t="s">
        <v>150</v>
      </c>
      <c r="E63" s="24">
        <v>10000</v>
      </c>
      <c r="F63" s="25">
        <v>10000</v>
      </c>
      <c r="G63" s="25">
        <v>10000</v>
      </c>
      <c r="H63" s="25">
        <v>10000</v>
      </c>
      <c r="I63" s="38">
        <f t="shared" si="12"/>
        <v>100</v>
      </c>
      <c r="J63" s="38">
        <f t="shared" si="13"/>
        <v>100</v>
      </c>
    </row>
    <row r="64" spans="1:10" ht="52.5" customHeight="1">
      <c r="A64" s="28" t="s">
        <v>15</v>
      </c>
      <c r="B64" s="28"/>
      <c r="C64" s="28"/>
      <c r="D64" s="29" t="s">
        <v>16</v>
      </c>
      <c r="E64" s="30">
        <f aca="true" t="shared" si="14" ref="E64:H65">SUM(E65)</f>
        <v>3000</v>
      </c>
      <c r="F64" s="31">
        <f t="shared" si="14"/>
        <v>3000</v>
      </c>
      <c r="G64" s="31">
        <f t="shared" si="14"/>
        <v>3000</v>
      </c>
      <c r="H64" s="31">
        <f t="shared" si="14"/>
        <v>0</v>
      </c>
      <c r="I64" s="37">
        <f t="shared" si="12"/>
        <v>0</v>
      </c>
      <c r="J64" s="37">
        <f>I64/F64*100</f>
        <v>0</v>
      </c>
    </row>
    <row r="65" spans="1:10" ht="51" customHeight="1">
      <c r="A65" s="15"/>
      <c r="B65" s="15" t="s">
        <v>104</v>
      </c>
      <c r="C65" s="15"/>
      <c r="D65" s="3" t="s">
        <v>105</v>
      </c>
      <c r="E65" s="24">
        <f t="shared" si="14"/>
        <v>3000</v>
      </c>
      <c r="F65" s="25">
        <f t="shared" si="14"/>
        <v>3000</v>
      </c>
      <c r="G65" s="25">
        <f t="shared" si="14"/>
        <v>3000</v>
      </c>
      <c r="H65" s="25">
        <f t="shared" si="14"/>
        <v>0</v>
      </c>
      <c r="I65" s="38">
        <f t="shared" si="12"/>
        <v>0</v>
      </c>
      <c r="J65" s="38">
        <f aca="true" t="shared" si="15" ref="J65:J91">H65/F65*100</f>
        <v>0</v>
      </c>
    </row>
    <row r="66" spans="1:10" ht="45.75" customHeight="1">
      <c r="A66" s="15"/>
      <c r="B66" s="15"/>
      <c r="C66" s="15" t="s">
        <v>60</v>
      </c>
      <c r="D66" s="3" t="s">
        <v>150</v>
      </c>
      <c r="E66" s="24">
        <v>3000</v>
      </c>
      <c r="F66" s="25">
        <v>3000</v>
      </c>
      <c r="G66" s="25">
        <v>3000</v>
      </c>
      <c r="H66" s="25">
        <v>0</v>
      </c>
      <c r="I66" s="38">
        <f t="shared" si="12"/>
        <v>0</v>
      </c>
      <c r="J66" s="38">
        <f t="shared" si="15"/>
        <v>0</v>
      </c>
    </row>
    <row r="67" spans="1:10" ht="31.5" customHeight="1">
      <c r="A67" s="18" t="s">
        <v>17</v>
      </c>
      <c r="B67" s="18"/>
      <c r="C67" s="18"/>
      <c r="D67" s="19" t="s">
        <v>18</v>
      </c>
      <c r="E67" s="23">
        <f>SUM(E68,E73)</f>
        <v>1726800</v>
      </c>
      <c r="F67" s="26">
        <f>SUM(F68,F73)</f>
        <v>2121678.24</v>
      </c>
      <c r="G67" s="26">
        <f>SUM(G68,G73)</f>
        <v>1825300</v>
      </c>
      <c r="H67" s="26">
        <f>SUM(H68,H73)</f>
        <v>1647280.56</v>
      </c>
      <c r="I67" s="36">
        <f t="shared" si="12"/>
        <v>90.24711335122994</v>
      </c>
      <c r="J67" s="36">
        <f t="shared" si="15"/>
        <v>77.64045126842606</v>
      </c>
    </row>
    <row r="68" spans="1:10" ht="31.5" customHeight="1">
      <c r="A68" s="28" t="s">
        <v>106</v>
      </c>
      <c r="B68" s="28"/>
      <c r="C68" s="28"/>
      <c r="D68" s="35" t="s">
        <v>107</v>
      </c>
      <c r="E68" s="30">
        <f>SUM(E69,E71)</f>
        <v>0</v>
      </c>
      <c r="F68" s="31">
        <f>SUM(F69,F71)</f>
        <v>98500</v>
      </c>
      <c r="G68" s="31">
        <f>SUM(G70,G72)</f>
        <v>98500</v>
      </c>
      <c r="H68" s="31">
        <f>SUM(H69,H71)</f>
        <v>98500</v>
      </c>
      <c r="I68" s="37">
        <f t="shared" si="12"/>
        <v>100</v>
      </c>
      <c r="J68" s="37">
        <f t="shared" si="15"/>
        <v>100</v>
      </c>
    </row>
    <row r="69" spans="1:10" ht="49.5" customHeight="1">
      <c r="A69" s="15"/>
      <c r="B69" s="15" t="s">
        <v>108</v>
      </c>
      <c r="C69" s="15"/>
      <c r="D69" s="14" t="s">
        <v>109</v>
      </c>
      <c r="E69" s="24">
        <f>SUM(E70)</f>
        <v>0</v>
      </c>
      <c r="F69" s="25">
        <f>SUM(F70)</f>
        <v>29550</v>
      </c>
      <c r="G69" s="25">
        <f>SUM(G70)</f>
        <v>29550</v>
      </c>
      <c r="H69" s="25">
        <f>SUM(H70)</f>
        <v>29550</v>
      </c>
      <c r="I69" s="38">
        <f t="shared" si="12"/>
        <v>100</v>
      </c>
      <c r="J69" s="38">
        <f t="shared" si="15"/>
        <v>100</v>
      </c>
    </row>
    <row r="70" spans="1:10" ht="31.5" customHeight="1">
      <c r="A70" s="15"/>
      <c r="B70" s="15"/>
      <c r="C70" s="15" t="s">
        <v>60</v>
      </c>
      <c r="D70" s="3" t="s">
        <v>150</v>
      </c>
      <c r="E70" s="24">
        <v>0</v>
      </c>
      <c r="F70" s="25">
        <v>29550</v>
      </c>
      <c r="G70" s="25">
        <v>29550</v>
      </c>
      <c r="H70" s="25">
        <v>29550</v>
      </c>
      <c r="I70" s="38">
        <f t="shared" si="12"/>
        <v>100</v>
      </c>
      <c r="J70" s="38">
        <f t="shared" si="15"/>
        <v>100</v>
      </c>
    </row>
    <row r="71" spans="1:10" ht="54" customHeight="1">
      <c r="A71" s="15"/>
      <c r="B71" s="15" t="s">
        <v>110</v>
      </c>
      <c r="C71" s="15"/>
      <c r="D71" s="14" t="s">
        <v>111</v>
      </c>
      <c r="E71" s="24">
        <f>SUM(E72)</f>
        <v>0</v>
      </c>
      <c r="F71" s="25">
        <f>SUM(F72)</f>
        <v>68950</v>
      </c>
      <c r="G71" s="25">
        <f>SUM(G72)</f>
        <v>68950</v>
      </c>
      <c r="H71" s="25">
        <f>SUM(H72)</f>
        <v>68950</v>
      </c>
      <c r="I71" s="38">
        <f t="shared" si="12"/>
        <v>100</v>
      </c>
      <c r="J71" s="38">
        <f t="shared" si="15"/>
        <v>100</v>
      </c>
    </row>
    <row r="72" spans="1:10" ht="31.5" customHeight="1">
      <c r="A72" s="15"/>
      <c r="B72" s="15"/>
      <c r="C72" s="15" t="s">
        <v>60</v>
      </c>
      <c r="D72" s="3" t="s">
        <v>150</v>
      </c>
      <c r="E72" s="24">
        <v>0</v>
      </c>
      <c r="F72" s="25">
        <v>68950</v>
      </c>
      <c r="G72" s="25">
        <v>68950</v>
      </c>
      <c r="H72" s="25">
        <v>68950</v>
      </c>
      <c r="I72" s="38">
        <f t="shared" si="12"/>
        <v>100</v>
      </c>
      <c r="J72" s="38">
        <f t="shared" si="15"/>
        <v>100</v>
      </c>
    </row>
    <row r="73" spans="1:10" ht="33" customHeight="1">
      <c r="A73" s="28" t="s">
        <v>38</v>
      </c>
      <c r="B73" s="28"/>
      <c r="C73" s="28"/>
      <c r="D73" s="35" t="s">
        <v>45</v>
      </c>
      <c r="E73" s="30">
        <f>SUM(E74,E76)</f>
        <v>1726800</v>
      </c>
      <c r="F73" s="31">
        <f>SUM(F76,F74)</f>
        <v>2023178.24</v>
      </c>
      <c r="G73" s="31">
        <f>SUM(G74,G76)</f>
        <v>1726800</v>
      </c>
      <c r="H73" s="31">
        <f>SUM(H74,H76)</f>
        <v>1548780.56</v>
      </c>
      <c r="I73" s="37">
        <f t="shared" si="12"/>
        <v>89.6907899003938</v>
      </c>
      <c r="J73" s="37">
        <f t="shared" si="15"/>
        <v>76.55185931616188</v>
      </c>
    </row>
    <row r="74" spans="1:10" ht="44.25" customHeight="1">
      <c r="A74" s="15"/>
      <c r="B74" s="15" t="s">
        <v>112</v>
      </c>
      <c r="C74" s="15"/>
      <c r="D74" s="14" t="s">
        <v>113</v>
      </c>
      <c r="E74" s="24">
        <f>SUM(E75)</f>
        <v>900000</v>
      </c>
      <c r="F74" s="25">
        <f>SUM(F75)</f>
        <v>1196378.24</v>
      </c>
      <c r="G74" s="25">
        <f>SUM(G75)</f>
        <v>900000</v>
      </c>
      <c r="H74" s="25">
        <f>SUM(H75)</f>
        <v>721980.56</v>
      </c>
      <c r="I74" s="38">
        <f t="shared" si="12"/>
        <v>80.22006222222224</v>
      </c>
      <c r="J74" s="38">
        <f t="shared" si="15"/>
        <v>60.34718250977217</v>
      </c>
    </row>
    <row r="75" spans="1:10" ht="44.25" customHeight="1">
      <c r="A75" s="15"/>
      <c r="B75" s="15"/>
      <c r="C75" s="15" t="s">
        <v>60</v>
      </c>
      <c r="D75" s="3" t="s">
        <v>150</v>
      </c>
      <c r="E75" s="24">
        <v>900000</v>
      </c>
      <c r="F75" s="25">
        <v>1196378.24</v>
      </c>
      <c r="G75" s="25">
        <v>900000</v>
      </c>
      <c r="H75" s="25">
        <v>721980.56</v>
      </c>
      <c r="I75" s="38">
        <f t="shared" si="12"/>
        <v>80.22006222222224</v>
      </c>
      <c r="J75" s="38">
        <f t="shared" si="15"/>
        <v>60.34718250977217</v>
      </c>
    </row>
    <row r="76" spans="1:10" ht="44.25" customHeight="1">
      <c r="A76" s="15"/>
      <c r="B76" s="15" t="s">
        <v>114</v>
      </c>
      <c r="C76" s="15"/>
      <c r="D76" s="14" t="s">
        <v>115</v>
      </c>
      <c r="E76" s="24">
        <f>SUM(E77)</f>
        <v>826800</v>
      </c>
      <c r="F76" s="25">
        <f>SUM(F77)</f>
        <v>826800</v>
      </c>
      <c r="G76" s="25">
        <f>SUM(G77)</f>
        <v>826800</v>
      </c>
      <c r="H76" s="25">
        <f>SUM(H77)</f>
        <v>826800</v>
      </c>
      <c r="I76" s="38">
        <f t="shared" si="12"/>
        <v>100</v>
      </c>
      <c r="J76" s="38">
        <f t="shared" si="15"/>
        <v>100</v>
      </c>
    </row>
    <row r="77" spans="1:10" ht="44.25" customHeight="1">
      <c r="A77" s="15"/>
      <c r="B77" s="15"/>
      <c r="C77" s="15" t="s">
        <v>60</v>
      </c>
      <c r="D77" s="3" t="s">
        <v>150</v>
      </c>
      <c r="E77" s="24">
        <v>826800</v>
      </c>
      <c r="F77" s="25">
        <v>826800</v>
      </c>
      <c r="G77" s="25">
        <v>826800</v>
      </c>
      <c r="H77" s="25">
        <v>826800</v>
      </c>
      <c r="I77" s="38">
        <f t="shared" si="12"/>
        <v>100</v>
      </c>
      <c r="J77" s="38">
        <f t="shared" si="15"/>
        <v>100</v>
      </c>
    </row>
    <row r="78" spans="1:10" ht="35.25" customHeight="1">
      <c r="A78" s="18" t="s">
        <v>19</v>
      </c>
      <c r="B78" s="18"/>
      <c r="C78" s="18"/>
      <c r="D78" s="19" t="s">
        <v>20</v>
      </c>
      <c r="E78" s="23">
        <f>SUM(E79,E82,E85)</f>
        <v>1880000</v>
      </c>
      <c r="F78" s="23">
        <f>SUM(F79,F82,F85)</f>
        <v>1898600.92</v>
      </c>
      <c r="G78" s="23">
        <f>SUM(G79,G82,G85)</f>
        <v>1605600.92</v>
      </c>
      <c r="H78" s="23">
        <f>SUM(H79,H82,H85)</f>
        <v>1576461.27</v>
      </c>
      <c r="I78" s="36">
        <f t="shared" si="12"/>
        <v>98.18512498111922</v>
      </c>
      <c r="J78" s="36">
        <f t="shared" si="15"/>
        <v>83.03278763817306</v>
      </c>
    </row>
    <row r="79" spans="1:10" ht="15.75">
      <c r="A79" s="28" t="s">
        <v>21</v>
      </c>
      <c r="B79" s="28"/>
      <c r="C79" s="28"/>
      <c r="D79" s="29" t="s">
        <v>22</v>
      </c>
      <c r="E79" s="30">
        <f aca="true" t="shared" si="16" ref="E79:H80">SUM(E80)</f>
        <v>0</v>
      </c>
      <c r="F79" s="31">
        <f t="shared" si="16"/>
        <v>1600.92</v>
      </c>
      <c r="G79" s="31">
        <f t="shared" si="16"/>
        <v>1600.92</v>
      </c>
      <c r="H79" s="31">
        <f t="shared" si="16"/>
        <v>1351.89</v>
      </c>
      <c r="I79" s="37">
        <f t="shared" si="12"/>
        <v>84.44456937261076</v>
      </c>
      <c r="J79" s="37">
        <f t="shared" si="15"/>
        <v>84.44456937261076</v>
      </c>
    </row>
    <row r="80" spans="1:10" ht="31.5">
      <c r="A80" s="15"/>
      <c r="B80" s="15" t="s">
        <v>116</v>
      </c>
      <c r="C80" s="15"/>
      <c r="D80" s="3" t="s">
        <v>117</v>
      </c>
      <c r="E80" s="24">
        <f t="shared" si="16"/>
        <v>0</v>
      </c>
      <c r="F80" s="25">
        <f t="shared" si="16"/>
        <v>1600.92</v>
      </c>
      <c r="G80" s="25">
        <f t="shared" si="16"/>
        <v>1600.92</v>
      </c>
      <c r="H80" s="25">
        <f t="shared" si="16"/>
        <v>1351.89</v>
      </c>
      <c r="I80" s="38">
        <f t="shared" si="12"/>
        <v>84.44456937261076</v>
      </c>
      <c r="J80" s="38">
        <f t="shared" si="15"/>
        <v>84.44456937261076</v>
      </c>
    </row>
    <row r="81" spans="1:10" ht="47.25">
      <c r="A81" s="15"/>
      <c r="B81" s="15"/>
      <c r="C81" s="15" t="s">
        <v>60</v>
      </c>
      <c r="D81" s="3" t="s">
        <v>150</v>
      </c>
      <c r="E81" s="24">
        <v>0</v>
      </c>
      <c r="F81" s="25">
        <v>1600.92</v>
      </c>
      <c r="G81" s="25">
        <v>1600.92</v>
      </c>
      <c r="H81" s="25">
        <v>1351.89</v>
      </c>
      <c r="I81" s="38">
        <f t="shared" si="12"/>
        <v>84.44456937261076</v>
      </c>
      <c r="J81" s="38">
        <f t="shared" si="15"/>
        <v>84.44456937261076</v>
      </c>
    </row>
    <row r="82" spans="1:10" ht="26.25" customHeight="1">
      <c r="A82" s="28" t="s">
        <v>23</v>
      </c>
      <c r="B82" s="28"/>
      <c r="C82" s="28"/>
      <c r="D82" s="29" t="s">
        <v>24</v>
      </c>
      <c r="E82" s="30">
        <f aca="true" t="shared" si="17" ref="E82:H83">SUM(E83)</f>
        <v>1000000</v>
      </c>
      <c r="F82" s="31">
        <f t="shared" si="17"/>
        <v>1000000</v>
      </c>
      <c r="G82" s="31">
        <f t="shared" si="17"/>
        <v>1000000</v>
      </c>
      <c r="H82" s="31">
        <f t="shared" si="17"/>
        <v>1000000</v>
      </c>
      <c r="I82" s="37">
        <f t="shared" si="12"/>
        <v>100</v>
      </c>
      <c r="J82" s="37">
        <f t="shared" si="15"/>
        <v>100</v>
      </c>
    </row>
    <row r="83" spans="1:10" ht="71.25" customHeight="1">
      <c r="A83" s="15"/>
      <c r="B83" s="15" t="s">
        <v>118</v>
      </c>
      <c r="C83" s="15"/>
      <c r="D83" s="3" t="s">
        <v>119</v>
      </c>
      <c r="E83" s="24">
        <f t="shared" si="17"/>
        <v>1000000</v>
      </c>
      <c r="F83" s="25">
        <f t="shared" si="17"/>
        <v>1000000</v>
      </c>
      <c r="G83" s="25">
        <f t="shared" si="17"/>
        <v>1000000</v>
      </c>
      <c r="H83" s="25">
        <f t="shared" si="17"/>
        <v>1000000</v>
      </c>
      <c r="I83" s="38">
        <f t="shared" si="12"/>
        <v>100</v>
      </c>
      <c r="J83" s="38">
        <f t="shared" si="15"/>
        <v>100</v>
      </c>
    </row>
    <row r="84" spans="1:10" ht="26.25" customHeight="1">
      <c r="A84" s="15"/>
      <c r="B84" s="15"/>
      <c r="C84" s="15" t="s">
        <v>66</v>
      </c>
      <c r="D84" s="3" t="s">
        <v>152</v>
      </c>
      <c r="E84" s="24">
        <v>1000000</v>
      </c>
      <c r="F84" s="25">
        <v>1000000</v>
      </c>
      <c r="G84" s="25">
        <v>1000000</v>
      </c>
      <c r="H84" s="25">
        <v>1000000</v>
      </c>
      <c r="I84" s="38">
        <f t="shared" si="12"/>
        <v>100</v>
      </c>
      <c r="J84" s="38">
        <f t="shared" si="15"/>
        <v>100</v>
      </c>
    </row>
    <row r="85" spans="1:10" ht="27.75" customHeight="1">
      <c r="A85" s="28" t="s">
        <v>25</v>
      </c>
      <c r="B85" s="28"/>
      <c r="C85" s="28"/>
      <c r="D85" s="29" t="s">
        <v>26</v>
      </c>
      <c r="E85" s="30">
        <f>SUM(E86,E88,E90,E92,E94,E96,E98,E100,E102)</f>
        <v>880000</v>
      </c>
      <c r="F85" s="31">
        <f>SUM(F86,F88,F90,F92,F94,F96,F98,F100,F102)</f>
        <v>897000</v>
      </c>
      <c r="G85" s="31">
        <f>SUM(G87,G89,G91,G94,G99,G101)</f>
        <v>604000</v>
      </c>
      <c r="H85" s="31">
        <f>SUM(H86,H88,H90,H92,H94,H96,H98,H100,H102)</f>
        <v>575109.3799999999</v>
      </c>
      <c r="I85" s="37">
        <f t="shared" si="12"/>
        <v>95.21678476821191</v>
      </c>
      <c r="J85" s="37">
        <f t="shared" si="15"/>
        <v>64.1147580824972</v>
      </c>
    </row>
    <row r="86" spans="1:10" ht="46.5" customHeight="1">
      <c r="A86" s="15"/>
      <c r="B86" s="15" t="s">
        <v>120</v>
      </c>
      <c r="C86" s="15"/>
      <c r="D86" s="3" t="s">
        <v>121</v>
      </c>
      <c r="E86" s="24">
        <f>SUM(E87)</f>
        <v>50000</v>
      </c>
      <c r="F86" s="25">
        <f>SUM(F87)</f>
        <v>50000</v>
      </c>
      <c r="G86" s="25">
        <f>SUM(G87)</f>
        <v>50000</v>
      </c>
      <c r="H86" s="25">
        <f>SUM(H87)</f>
        <v>41400</v>
      </c>
      <c r="I86" s="38">
        <f t="shared" si="12"/>
        <v>82.8</v>
      </c>
      <c r="J86" s="38">
        <f t="shared" si="15"/>
        <v>82.8</v>
      </c>
    </row>
    <row r="87" spans="1:10" ht="46.5" customHeight="1">
      <c r="A87" s="15"/>
      <c r="B87" s="15"/>
      <c r="C87" s="15" t="s">
        <v>60</v>
      </c>
      <c r="D87" s="3" t="s">
        <v>150</v>
      </c>
      <c r="E87" s="24">
        <v>50000</v>
      </c>
      <c r="F87" s="25">
        <v>50000</v>
      </c>
      <c r="G87" s="25">
        <v>50000</v>
      </c>
      <c r="H87" s="25">
        <v>41400</v>
      </c>
      <c r="I87" s="38">
        <f t="shared" si="12"/>
        <v>82.8</v>
      </c>
      <c r="J87" s="38">
        <f t="shared" si="15"/>
        <v>82.8</v>
      </c>
    </row>
    <row r="88" spans="1:10" ht="46.5" customHeight="1">
      <c r="A88" s="15"/>
      <c r="B88" s="15" t="s">
        <v>122</v>
      </c>
      <c r="C88" s="15"/>
      <c r="D88" s="3" t="s">
        <v>123</v>
      </c>
      <c r="E88" s="24">
        <f>SUM(E89)</f>
        <v>250000</v>
      </c>
      <c r="F88" s="25">
        <f>SUM(F89)</f>
        <v>130000</v>
      </c>
      <c r="G88" s="25">
        <f>SUM(G89)</f>
        <v>68000</v>
      </c>
      <c r="H88" s="25">
        <f>SUM(H89)</f>
        <v>68000</v>
      </c>
      <c r="I88" s="38">
        <f t="shared" si="12"/>
        <v>100</v>
      </c>
      <c r="J88" s="38">
        <f t="shared" si="15"/>
        <v>52.307692307692314</v>
      </c>
    </row>
    <row r="89" spans="1:10" ht="46.5" customHeight="1">
      <c r="A89" s="15"/>
      <c r="B89" s="15"/>
      <c r="C89" s="15" t="s">
        <v>60</v>
      </c>
      <c r="D89" s="3" t="s">
        <v>150</v>
      </c>
      <c r="E89" s="24">
        <v>250000</v>
      </c>
      <c r="F89" s="25">
        <v>130000</v>
      </c>
      <c r="G89" s="25">
        <v>68000</v>
      </c>
      <c r="H89" s="25">
        <v>68000</v>
      </c>
      <c r="I89" s="38">
        <f t="shared" si="12"/>
        <v>100</v>
      </c>
      <c r="J89" s="38">
        <f t="shared" si="15"/>
        <v>52.307692307692314</v>
      </c>
    </row>
    <row r="90" spans="1:10" ht="36.75" customHeight="1">
      <c r="A90" s="15"/>
      <c r="B90" s="15" t="s">
        <v>124</v>
      </c>
      <c r="C90" s="15"/>
      <c r="D90" s="3" t="s">
        <v>125</v>
      </c>
      <c r="E90" s="24">
        <f>SUM(E91)</f>
        <v>500000</v>
      </c>
      <c r="F90" s="25">
        <f>SUM(F91)</f>
        <v>652000</v>
      </c>
      <c r="G90" s="25">
        <f>SUM(G91)</f>
        <v>424000</v>
      </c>
      <c r="H90" s="25">
        <f>SUM(H91)</f>
        <v>424000</v>
      </c>
      <c r="I90" s="38">
        <f t="shared" si="12"/>
        <v>100</v>
      </c>
      <c r="J90" s="38">
        <f t="shared" si="15"/>
        <v>65.03067484662577</v>
      </c>
    </row>
    <row r="91" spans="1:10" ht="36.75" customHeight="1">
      <c r="A91" s="15"/>
      <c r="B91" s="15"/>
      <c r="C91" s="15" t="s">
        <v>60</v>
      </c>
      <c r="D91" s="3" t="s">
        <v>150</v>
      </c>
      <c r="E91" s="24">
        <v>500000</v>
      </c>
      <c r="F91" s="25">
        <v>652000</v>
      </c>
      <c r="G91" s="25">
        <v>424000</v>
      </c>
      <c r="H91" s="25">
        <v>424000</v>
      </c>
      <c r="I91" s="38">
        <f t="shared" si="12"/>
        <v>100</v>
      </c>
      <c r="J91" s="38">
        <f t="shared" si="15"/>
        <v>65.03067484662577</v>
      </c>
    </row>
    <row r="92" spans="1:10" ht="36.75" customHeight="1">
      <c r="A92" s="15"/>
      <c r="B92" s="15" t="s">
        <v>126</v>
      </c>
      <c r="C92" s="15"/>
      <c r="D92" s="3" t="s">
        <v>127</v>
      </c>
      <c r="E92" s="24">
        <f>SUM(E93)</f>
        <v>5000</v>
      </c>
      <c r="F92" s="25">
        <f>SUM(F93)</f>
        <v>0</v>
      </c>
      <c r="G92" s="25">
        <f>SUM(G93)</f>
        <v>0</v>
      </c>
      <c r="H92" s="25">
        <f>SUM(H93)</f>
        <v>0</v>
      </c>
      <c r="I92" s="38">
        <v>0</v>
      </c>
      <c r="J92" s="38">
        <v>0</v>
      </c>
    </row>
    <row r="93" spans="1:10" ht="36.75" customHeight="1">
      <c r="A93" s="15"/>
      <c r="B93" s="15"/>
      <c r="C93" s="15" t="s">
        <v>60</v>
      </c>
      <c r="D93" s="3" t="s">
        <v>150</v>
      </c>
      <c r="E93" s="24">
        <v>5000</v>
      </c>
      <c r="F93" s="25">
        <v>0</v>
      </c>
      <c r="G93" s="25">
        <v>0</v>
      </c>
      <c r="H93" s="25">
        <v>0</v>
      </c>
      <c r="I93" s="38">
        <v>0</v>
      </c>
      <c r="J93" s="38">
        <v>0</v>
      </c>
    </row>
    <row r="94" spans="1:10" ht="42" customHeight="1">
      <c r="A94" s="15"/>
      <c r="B94" s="15" t="s">
        <v>128</v>
      </c>
      <c r="C94" s="15"/>
      <c r="D94" s="3" t="s">
        <v>129</v>
      </c>
      <c r="E94" s="24">
        <f>SUM(E95)</f>
        <v>25000</v>
      </c>
      <c r="F94" s="25">
        <f>SUM(F95)</f>
        <v>25000</v>
      </c>
      <c r="G94" s="25">
        <f>SUM(G95)</f>
        <v>22000</v>
      </c>
      <c r="H94" s="25">
        <f>SUM(H95)</f>
        <v>21949.69</v>
      </c>
      <c r="I94" s="38">
        <f>H94/G94*100</f>
        <v>99.77131818181817</v>
      </c>
      <c r="J94" s="38">
        <f>H94/F94*100</f>
        <v>87.79876</v>
      </c>
    </row>
    <row r="95" spans="1:10" ht="42" customHeight="1">
      <c r="A95" s="15"/>
      <c r="B95" s="15"/>
      <c r="C95" s="15" t="s">
        <v>60</v>
      </c>
      <c r="D95" s="3" t="s">
        <v>150</v>
      </c>
      <c r="E95" s="24">
        <v>25000</v>
      </c>
      <c r="F95" s="25">
        <v>25000</v>
      </c>
      <c r="G95" s="25">
        <v>22000</v>
      </c>
      <c r="H95" s="25">
        <v>21949.69</v>
      </c>
      <c r="I95" s="38">
        <f>H95/G95*100</f>
        <v>99.77131818181817</v>
      </c>
      <c r="J95" s="38">
        <f>H95/F95*100</f>
        <v>87.79876</v>
      </c>
    </row>
    <row r="96" spans="1:10" ht="42" customHeight="1">
      <c r="A96" s="15"/>
      <c r="B96" s="15" t="s">
        <v>130</v>
      </c>
      <c r="C96" s="15"/>
      <c r="D96" s="3" t="s">
        <v>131</v>
      </c>
      <c r="E96" s="24">
        <f>SUM(E97)</f>
        <v>5000</v>
      </c>
      <c r="F96" s="25">
        <f>SUM(F97)</f>
        <v>0</v>
      </c>
      <c r="G96" s="25">
        <f>SUM(G97)</f>
        <v>0</v>
      </c>
      <c r="H96" s="25">
        <f>SUM(H97)</f>
        <v>0</v>
      </c>
      <c r="I96" s="38">
        <v>0</v>
      </c>
      <c r="J96" s="38">
        <v>0</v>
      </c>
    </row>
    <row r="97" spans="1:10" ht="42" customHeight="1">
      <c r="A97" s="15"/>
      <c r="B97" s="15"/>
      <c r="C97" s="15" t="s">
        <v>60</v>
      </c>
      <c r="D97" s="3" t="s">
        <v>150</v>
      </c>
      <c r="E97" s="24">
        <v>5000</v>
      </c>
      <c r="F97" s="25">
        <v>0</v>
      </c>
      <c r="G97" s="25">
        <v>0</v>
      </c>
      <c r="H97" s="25">
        <v>0</v>
      </c>
      <c r="I97" s="38">
        <v>0</v>
      </c>
      <c r="J97" s="38">
        <v>0</v>
      </c>
    </row>
    <row r="98" spans="1:10" ht="42" customHeight="1">
      <c r="A98" s="15"/>
      <c r="B98" s="15" t="s">
        <v>132</v>
      </c>
      <c r="C98" s="15"/>
      <c r="D98" s="3" t="s">
        <v>133</v>
      </c>
      <c r="E98" s="24">
        <f>SUM(E99)</f>
        <v>30000</v>
      </c>
      <c r="F98" s="25">
        <f>SUM(F99)</f>
        <v>30000</v>
      </c>
      <c r="G98" s="25">
        <f>SUM(G99)</f>
        <v>30000</v>
      </c>
      <c r="H98" s="25">
        <f>SUM(H99)</f>
        <v>19759.69</v>
      </c>
      <c r="I98" s="38">
        <f>H98/G98*100</f>
        <v>65.86563333333334</v>
      </c>
      <c r="J98" s="38">
        <f>H98/F98*100</f>
        <v>65.86563333333334</v>
      </c>
    </row>
    <row r="99" spans="1:10" ht="42" customHeight="1">
      <c r="A99" s="15"/>
      <c r="B99" s="15"/>
      <c r="C99" s="15" t="s">
        <v>60</v>
      </c>
      <c r="D99" s="3" t="s">
        <v>150</v>
      </c>
      <c r="E99" s="24">
        <v>30000</v>
      </c>
      <c r="F99" s="25">
        <v>30000</v>
      </c>
      <c r="G99" s="25">
        <v>30000</v>
      </c>
      <c r="H99" s="25">
        <v>19759.69</v>
      </c>
      <c r="I99" s="38">
        <f>H99/G99*100</f>
        <v>65.86563333333334</v>
      </c>
      <c r="J99" s="38">
        <f>H99/F99*100</f>
        <v>65.86563333333334</v>
      </c>
    </row>
    <row r="100" spans="1:10" ht="42" customHeight="1">
      <c r="A100" s="15"/>
      <c r="B100" s="15" t="s">
        <v>134</v>
      </c>
      <c r="C100" s="15"/>
      <c r="D100" s="3" t="s">
        <v>135</v>
      </c>
      <c r="E100" s="24">
        <f>SUM(E101)</f>
        <v>10000</v>
      </c>
      <c r="F100" s="25">
        <f>SUM(F101)</f>
        <v>10000</v>
      </c>
      <c r="G100" s="25">
        <f>SUM(G101)</f>
        <v>10000</v>
      </c>
      <c r="H100" s="25">
        <f>SUM(H101)</f>
        <v>0</v>
      </c>
      <c r="I100" s="38">
        <f>H100/G100*100</f>
        <v>0</v>
      </c>
      <c r="J100" s="38">
        <f>H100/F100*100</f>
        <v>0</v>
      </c>
    </row>
    <row r="101" spans="1:10" ht="42" customHeight="1">
      <c r="A101" s="15"/>
      <c r="B101" s="15"/>
      <c r="C101" s="15" t="s">
        <v>60</v>
      </c>
      <c r="D101" s="3" t="s">
        <v>150</v>
      </c>
      <c r="E101" s="24">
        <v>10000</v>
      </c>
      <c r="F101" s="25">
        <v>10000</v>
      </c>
      <c r="G101" s="25">
        <v>10000</v>
      </c>
      <c r="H101" s="25">
        <v>0</v>
      </c>
      <c r="I101" s="38">
        <f>H101/G101*100</f>
        <v>0</v>
      </c>
      <c r="J101" s="38">
        <f>H101/F101*100</f>
        <v>0</v>
      </c>
    </row>
    <row r="102" spans="1:10" ht="42" customHeight="1">
      <c r="A102" s="15"/>
      <c r="B102" s="15" t="s">
        <v>136</v>
      </c>
      <c r="C102" s="15"/>
      <c r="D102" s="3" t="s">
        <v>137</v>
      </c>
      <c r="E102" s="24">
        <f>SUM(E103)</f>
        <v>5000</v>
      </c>
      <c r="F102" s="25">
        <f>SUM(F103)</f>
        <v>0</v>
      </c>
      <c r="G102" s="25">
        <f>SUM(G103)</f>
        <v>0</v>
      </c>
      <c r="H102" s="25">
        <f>SUM(H103)</f>
        <v>0</v>
      </c>
      <c r="I102" s="38">
        <v>0</v>
      </c>
      <c r="J102" s="38">
        <v>0</v>
      </c>
    </row>
    <row r="103" spans="1:10" ht="42" customHeight="1">
      <c r="A103" s="15"/>
      <c r="B103" s="15"/>
      <c r="C103" s="15" t="s">
        <v>60</v>
      </c>
      <c r="D103" s="3" t="s">
        <v>150</v>
      </c>
      <c r="E103" s="24">
        <v>5000</v>
      </c>
      <c r="F103" s="25">
        <v>0</v>
      </c>
      <c r="G103" s="25">
        <v>0</v>
      </c>
      <c r="H103" s="25">
        <v>0</v>
      </c>
      <c r="I103" s="38">
        <v>0</v>
      </c>
      <c r="J103" s="38">
        <v>0</v>
      </c>
    </row>
    <row r="104" spans="1:10" ht="24" customHeight="1">
      <c r="A104" s="18" t="s">
        <v>27</v>
      </c>
      <c r="B104" s="18"/>
      <c r="C104" s="18"/>
      <c r="D104" s="19" t="s">
        <v>37</v>
      </c>
      <c r="E104" s="23">
        <f>SUM(E105)</f>
        <v>3391300</v>
      </c>
      <c r="F104" s="23">
        <f>SUM(F105)</f>
        <v>3391300</v>
      </c>
      <c r="G104" s="23">
        <f>SUM(G105)</f>
        <v>2451225</v>
      </c>
      <c r="H104" s="23">
        <f>SUM(H105)</f>
        <v>2451225</v>
      </c>
      <c r="I104" s="36">
        <f aca="true" t="shared" si="18" ref="I104:I121">H104/G104*100</f>
        <v>100</v>
      </c>
      <c r="J104" s="36">
        <f aca="true" t="shared" si="19" ref="J104:J121">H104/F104*100</f>
        <v>72.27980420487718</v>
      </c>
    </row>
    <row r="105" spans="1:10" ht="15.75">
      <c r="A105" s="28" t="s">
        <v>28</v>
      </c>
      <c r="B105" s="28"/>
      <c r="C105" s="28"/>
      <c r="D105" s="29" t="s">
        <v>29</v>
      </c>
      <c r="E105" s="30">
        <f>SUM(E106,E108)</f>
        <v>3391300</v>
      </c>
      <c r="F105" s="31">
        <f>SUM(F106,F108)</f>
        <v>3391300</v>
      </c>
      <c r="G105" s="31">
        <f>SUM(G106,G108)</f>
        <v>2451225</v>
      </c>
      <c r="H105" s="31">
        <f>SUM(H106,H108)</f>
        <v>2451225</v>
      </c>
      <c r="I105" s="37">
        <f t="shared" si="18"/>
        <v>100</v>
      </c>
      <c r="J105" s="37">
        <f t="shared" si="19"/>
        <v>72.27980420487718</v>
      </c>
    </row>
    <row r="106" spans="1:10" ht="78.75">
      <c r="A106" s="15"/>
      <c r="B106" s="15" t="s">
        <v>138</v>
      </c>
      <c r="C106" s="15"/>
      <c r="D106" s="3" t="s">
        <v>139</v>
      </c>
      <c r="E106" s="24">
        <f>SUM(E107)</f>
        <v>3283000</v>
      </c>
      <c r="F106" s="25">
        <f>SUM(F107)</f>
        <v>3283000</v>
      </c>
      <c r="G106" s="25">
        <f>SUM(G107)</f>
        <v>2370000</v>
      </c>
      <c r="H106" s="25">
        <f>SUM(H107)</f>
        <v>2370000</v>
      </c>
      <c r="I106" s="38">
        <f t="shared" si="18"/>
        <v>100</v>
      </c>
      <c r="J106" s="38">
        <f t="shared" si="19"/>
        <v>72.1900700578739</v>
      </c>
    </row>
    <row r="107" spans="1:10" ht="47.25">
      <c r="A107" s="15"/>
      <c r="B107" s="15"/>
      <c r="C107" s="15" t="s">
        <v>140</v>
      </c>
      <c r="D107" s="3" t="s">
        <v>153</v>
      </c>
      <c r="E107" s="24">
        <v>3283000</v>
      </c>
      <c r="F107" s="25">
        <v>3283000</v>
      </c>
      <c r="G107" s="25">
        <v>2370000</v>
      </c>
      <c r="H107" s="25">
        <v>2370000</v>
      </c>
      <c r="I107" s="38">
        <f t="shared" si="18"/>
        <v>100</v>
      </c>
      <c r="J107" s="38">
        <f t="shared" si="19"/>
        <v>72.1900700578739</v>
      </c>
    </row>
    <row r="108" spans="1:10" ht="78.75">
      <c r="A108" s="15"/>
      <c r="B108" s="15" t="s">
        <v>141</v>
      </c>
      <c r="C108" s="15"/>
      <c r="D108" s="3" t="s">
        <v>139</v>
      </c>
      <c r="E108" s="24">
        <f>SUM(E109)</f>
        <v>108300</v>
      </c>
      <c r="F108" s="25">
        <f>SUM(F109)</f>
        <v>108300</v>
      </c>
      <c r="G108" s="25">
        <f>SUM(G109)</f>
        <v>81225</v>
      </c>
      <c r="H108" s="25">
        <f>SUM(H109)</f>
        <v>81225</v>
      </c>
      <c r="I108" s="38">
        <f t="shared" si="18"/>
        <v>100</v>
      </c>
      <c r="J108" s="38">
        <f t="shared" si="19"/>
        <v>75</v>
      </c>
    </row>
    <row r="109" spans="1:10" ht="52.5" customHeight="1">
      <c r="A109" s="15"/>
      <c r="B109" s="15"/>
      <c r="C109" s="15" t="s">
        <v>140</v>
      </c>
      <c r="D109" s="3" t="s">
        <v>153</v>
      </c>
      <c r="E109" s="24">
        <v>108300</v>
      </c>
      <c r="F109" s="25">
        <v>108300</v>
      </c>
      <c r="G109" s="25">
        <v>81225</v>
      </c>
      <c r="H109" s="25">
        <v>81225</v>
      </c>
      <c r="I109" s="38">
        <f t="shared" si="18"/>
        <v>100</v>
      </c>
      <c r="J109" s="38">
        <f t="shared" si="19"/>
        <v>75</v>
      </c>
    </row>
    <row r="110" spans="1:10" ht="15.75">
      <c r="A110" s="18" t="s">
        <v>30</v>
      </c>
      <c r="B110" s="18"/>
      <c r="C110" s="18"/>
      <c r="D110" s="19" t="s">
        <v>31</v>
      </c>
      <c r="E110" s="23">
        <f>SUM(E111,E114)</f>
        <v>346979.43</v>
      </c>
      <c r="F110" s="23">
        <f>SUM(F111,F114)</f>
        <v>192580.14</v>
      </c>
      <c r="G110" s="23">
        <f>SUM(G111,G114)</f>
        <v>146751.97999999998</v>
      </c>
      <c r="H110" s="23">
        <f>SUM(H111,H114)</f>
        <v>133605.61</v>
      </c>
      <c r="I110" s="36">
        <f t="shared" si="18"/>
        <v>91.04177674468174</v>
      </c>
      <c r="J110" s="36">
        <f t="shared" si="19"/>
        <v>69.37662938660236</v>
      </c>
    </row>
    <row r="111" spans="1:10" ht="15.75">
      <c r="A111" s="28" t="s">
        <v>46</v>
      </c>
      <c r="B111" s="28"/>
      <c r="C111" s="28"/>
      <c r="D111" s="35" t="s">
        <v>47</v>
      </c>
      <c r="E111" s="30">
        <f aca="true" t="shared" si="20" ref="E111:H112">SUM(E112)</f>
        <v>81455</v>
      </c>
      <c r="F111" s="31">
        <f t="shared" si="20"/>
        <v>111555.71</v>
      </c>
      <c r="G111" s="31">
        <f t="shared" si="20"/>
        <v>69760</v>
      </c>
      <c r="H111" s="31">
        <f t="shared" si="20"/>
        <v>69613.63</v>
      </c>
      <c r="I111" s="37">
        <f t="shared" si="18"/>
        <v>99.79018061926607</v>
      </c>
      <c r="J111" s="37">
        <f t="shared" si="19"/>
        <v>62.4025699805057</v>
      </c>
    </row>
    <row r="112" spans="1:10" ht="47.25">
      <c r="A112" s="15"/>
      <c r="B112" s="15" t="s">
        <v>142</v>
      </c>
      <c r="C112" s="15"/>
      <c r="D112" s="14" t="s">
        <v>143</v>
      </c>
      <c r="E112" s="24">
        <f t="shared" si="20"/>
        <v>81455</v>
      </c>
      <c r="F112" s="25">
        <f t="shared" si="20"/>
        <v>111555.71</v>
      </c>
      <c r="G112" s="25">
        <f t="shared" si="20"/>
        <v>69760</v>
      </c>
      <c r="H112" s="25">
        <f t="shared" si="20"/>
        <v>69613.63</v>
      </c>
      <c r="I112" s="38">
        <f t="shared" si="18"/>
        <v>99.79018061926607</v>
      </c>
      <c r="J112" s="38">
        <f t="shared" si="19"/>
        <v>62.4025699805057</v>
      </c>
    </row>
    <row r="113" spans="1:10" ht="31.5">
      <c r="A113" s="15"/>
      <c r="B113" s="15"/>
      <c r="C113" s="15" t="s">
        <v>144</v>
      </c>
      <c r="D113" s="14" t="s">
        <v>151</v>
      </c>
      <c r="E113" s="24">
        <v>81455</v>
      </c>
      <c r="F113" s="25">
        <v>111555.71</v>
      </c>
      <c r="G113" s="25">
        <v>69760</v>
      </c>
      <c r="H113" s="25">
        <v>69613.63</v>
      </c>
      <c r="I113" s="38">
        <f t="shared" si="18"/>
        <v>99.79018061926607</v>
      </c>
      <c r="J113" s="38">
        <f t="shared" si="19"/>
        <v>62.4025699805057</v>
      </c>
    </row>
    <row r="114" spans="1:10" ht="24" customHeight="1">
      <c r="A114" s="28" t="s">
        <v>32</v>
      </c>
      <c r="B114" s="28"/>
      <c r="C114" s="28"/>
      <c r="D114" s="29" t="s">
        <v>33</v>
      </c>
      <c r="E114" s="30">
        <f>SUM(E115,E117)</f>
        <v>265524.43</v>
      </c>
      <c r="F114" s="31">
        <f>SUM(F115,F117)</f>
        <v>81024.43</v>
      </c>
      <c r="G114" s="31">
        <f>SUM(G116,G118)</f>
        <v>76991.98</v>
      </c>
      <c r="H114" s="31">
        <f>SUM(H115,H117)</f>
        <v>63991.979999999996</v>
      </c>
      <c r="I114" s="37">
        <f t="shared" si="18"/>
        <v>83.11512445841761</v>
      </c>
      <c r="J114" s="37">
        <f t="shared" si="19"/>
        <v>78.97862410139757</v>
      </c>
    </row>
    <row r="115" spans="1:10" ht="117.75" customHeight="1">
      <c r="A115" s="15"/>
      <c r="B115" s="15" t="s">
        <v>145</v>
      </c>
      <c r="C115" s="15"/>
      <c r="D115" s="3" t="s">
        <v>146</v>
      </c>
      <c r="E115" s="24">
        <f>SUM(E116)</f>
        <v>15524.43</v>
      </c>
      <c r="F115" s="25">
        <f>SUM(F116)</f>
        <v>28524.43</v>
      </c>
      <c r="G115" s="25">
        <f>SUM(G116)</f>
        <v>24491.98</v>
      </c>
      <c r="H115" s="25">
        <f>SUM(H116)</f>
        <v>11491.98</v>
      </c>
      <c r="I115" s="38">
        <f t="shared" si="18"/>
        <v>46.92140039310828</v>
      </c>
      <c r="J115" s="38">
        <f t="shared" si="19"/>
        <v>40.28820207800822</v>
      </c>
    </row>
    <row r="116" spans="1:10" ht="54.75" customHeight="1">
      <c r="A116" s="15"/>
      <c r="B116" s="15"/>
      <c r="C116" s="15" t="s">
        <v>140</v>
      </c>
      <c r="D116" s="3" t="s">
        <v>153</v>
      </c>
      <c r="E116" s="24">
        <v>15524.43</v>
      </c>
      <c r="F116" s="25">
        <v>28524.43</v>
      </c>
      <c r="G116" s="25">
        <v>24491.98</v>
      </c>
      <c r="H116" s="25">
        <v>11491.98</v>
      </c>
      <c r="I116" s="38">
        <f t="shared" si="18"/>
        <v>46.92140039310828</v>
      </c>
      <c r="J116" s="38">
        <f t="shared" si="19"/>
        <v>40.28820207800822</v>
      </c>
    </row>
    <row r="117" spans="1:10" ht="69.75" customHeight="1">
      <c r="A117" s="15"/>
      <c r="B117" s="15" t="s">
        <v>147</v>
      </c>
      <c r="C117" s="15"/>
      <c r="D117" s="3" t="s">
        <v>148</v>
      </c>
      <c r="E117" s="24">
        <f>SUM(E118)</f>
        <v>250000</v>
      </c>
      <c r="F117" s="25">
        <f>SUM(F118)</f>
        <v>52500</v>
      </c>
      <c r="G117" s="25">
        <f>SUM(G118)</f>
        <v>52500</v>
      </c>
      <c r="H117" s="25">
        <f>SUM(H118)</f>
        <v>52500</v>
      </c>
      <c r="I117" s="38">
        <f t="shared" si="18"/>
        <v>100</v>
      </c>
      <c r="J117" s="38">
        <f t="shared" si="19"/>
        <v>100</v>
      </c>
    </row>
    <row r="118" spans="1:10" ht="33" customHeight="1">
      <c r="A118" s="15"/>
      <c r="B118" s="15"/>
      <c r="C118" s="15" t="s">
        <v>66</v>
      </c>
      <c r="D118" s="3" t="s">
        <v>152</v>
      </c>
      <c r="E118" s="24">
        <v>250000</v>
      </c>
      <c r="F118" s="25">
        <v>52500</v>
      </c>
      <c r="G118" s="25">
        <v>52500</v>
      </c>
      <c r="H118" s="25">
        <v>52500</v>
      </c>
      <c r="I118" s="38">
        <f t="shared" si="18"/>
        <v>100</v>
      </c>
      <c r="J118" s="38">
        <f t="shared" si="19"/>
        <v>100</v>
      </c>
    </row>
    <row r="119" spans="1:10" ht="18.75" customHeight="1">
      <c r="A119" s="21"/>
      <c r="B119" s="21"/>
      <c r="C119" s="21"/>
      <c r="D119" s="22" t="s">
        <v>34</v>
      </c>
      <c r="E119" s="27">
        <f>SUM(E11,E48,E52,E67,E78,E104,E110)</f>
        <v>11898224.43</v>
      </c>
      <c r="F119" s="27">
        <f>SUM(F11,F48,F52,F67,F78,F104,F110)</f>
        <v>12478449.700000001</v>
      </c>
      <c r="G119" s="27">
        <f>SUM(G11,G48,G52,G67,G78,G104,G110)</f>
        <v>9457005.8</v>
      </c>
      <c r="H119" s="27">
        <f>SUM(H11,H48,H52,H67,H78,H104,H110)</f>
        <v>8903344.83</v>
      </c>
      <c r="I119" s="36">
        <f t="shared" si="18"/>
        <v>94.1454940209511</v>
      </c>
      <c r="J119" s="36">
        <f t="shared" si="19"/>
        <v>71.34976735130807</v>
      </c>
    </row>
    <row r="120" spans="1:10" ht="40.5" customHeight="1" hidden="1">
      <c r="A120" s="46" t="s">
        <v>2</v>
      </c>
      <c r="B120" s="42"/>
      <c r="C120" s="42"/>
      <c r="D120" s="42"/>
      <c r="E120" s="42"/>
      <c r="F120" s="2"/>
      <c r="G120" s="2"/>
      <c r="H120" s="6"/>
      <c r="I120" s="13" t="e">
        <f t="shared" si="18"/>
        <v>#DIV/0!</v>
      </c>
      <c r="J120" s="13" t="e">
        <f t="shared" si="19"/>
        <v>#DIV/0!</v>
      </c>
    </row>
    <row r="121" spans="1:10" ht="15.75" customHeight="1" hidden="1">
      <c r="A121" s="7"/>
      <c r="B121" s="16"/>
      <c r="C121" s="16"/>
      <c r="D121" s="6"/>
      <c r="E121" s="6"/>
      <c r="F121" s="47" t="s">
        <v>3</v>
      </c>
      <c r="G121" s="47"/>
      <c r="H121" s="8"/>
      <c r="I121" s="13" t="e">
        <f t="shared" si="18"/>
        <v>#DIV/0!</v>
      </c>
      <c r="J121" s="13" t="e">
        <f t="shared" si="19"/>
        <v>#VALUE!</v>
      </c>
    </row>
    <row r="122" spans="1:10" ht="25.5" customHeight="1">
      <c r="A122" s="42" t="s">
        <v>156</v>
      </c>
      <c r="B122" s="42"/>
      <c r="C122" s="42"/>
      <c r="D122" s="42"/>
      <c r="E122" s="42"/>
      <c r="F122" s="10"/>
      <c r="G122" s="10"/>
      <c r="H122" s="10"/>
      <c r="I122" s="10"/>
      <c r="J122" s="44" t="s">
        <v>157</v>
      </c>
    </row>
    <row r="123" spans="1:10" ht="18" customHeight="1">
      <c r="A123" s="42"/>
      <c r="B123" s="42"/>
      <c r="C123" s="42"/>
      <c r="D123" s="42"/>
      <c r="E123" s="42"/>
      <c r="F123" s="41" t="s">
        <v>40</v>
      </c>
      <c r="G123" s="41"/>
      <c r="H123" s="8"/>
      <c r="I123" s="6"/>
      <c r="J123" s="45"/>
    </row>
    <row r="124" spans="1:10" ht="10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34.5" customHeight="1">
      <c r="A125" s="42" t="s">
        <v>158</v>
      </c>
      <c r="B125" s="42"/>
      <c r="C125" s="42"/>
      <c r="D125" s="42"/>
      <c r="E125" s="42"/>
      <c r="F125" s="43" t="s">
        <v>39</v>
      </c>
      <c r="G125" s="43"/>
      <c r="H125" s="11"/>
      <c r="I125" s="6"/>
      <c r="J125" s="9" t="s">
        <v>159</v>
      </c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</sheetData>
  <sheetProtection/>
  <mergeCells count="14">
    <mergeCell ref="L7:M7"/>
    <mergeCell ref="L5:M5"/>
    <mergeCell ref="L6:M6"/>
    <mergeCell ref="A4:J4"/>
    <mergeCell ref="A5:J5"/>
    <mergeCell ref="A6:J6"/>
    <mergeCell ref="H1:J1"/>
    <mergeCell ref="F123:G123"/>
    <mergeCell ref="A122:E123"/>
    <mergeCell ref="F125:G125"/>
    <mergeCell ref="A125:E125"/>
    <mergeCell ref="J122:J123"/>
    <mergeCell ref="A120:E120"/>
    <mergeCell ref="F121:G121"/>
  </mergeCells>
  <printOptions/>
  <pageMargins left="0.35433070866141736" right="0.2755905511811024" top="0.35433070866141736" bottom="0.3937007874015748" header="0.31496062992125984" footer="0.31496062992125984"/>
  <pageSetup fitToHeight="0" fitToWidth="1" horizontalDpi="600" verticalDpi="600" orientation="portrait" paperSize="9" scale="53" r:id="rId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2016-11-03T04:00:11Z</cp:lastPrinted>
  <dcterms:created xsi:type="dcterms:W3CDTF">2006-09-28T05:33:49Z</dcterms:created>
  <dcterms:modified xsi:type="dcterms:W3CDTF">2016-11-03T04:07:25Z</dcterms:modified>
  <cp:category/>
  <cp:version/>
  <cp:contentType/>
  <cp:contentStatus/>
</cp:coreProperties>
</file>